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ntsvr2\tntdata2\VŘ Hradištko - chodník\VŘ\"/>
    </mc:Choice>
  </mc:AlternateContent>
  <bookViews>
    <workbookView xWindow="-120" yWindow="-120" windowWidth="23250" windowHeight="13170" activeTab="1"/>
  </bookViews>
  <sheets>
    <sheet name="Rekapitulace stavby" sheetId="1" r:id="rId1"/>
    <sheet name="102 - Chodník" sheetId="2" r:id="rId2"/>
    <sheet name="301 - Odvodnění" sheetId="3" r:id="rId3"/>
    <sheet name="00 - Vedlejší a ostatní n..." sheetId="4" r:id="rId4"/>
  </sheets>
  <definedNames>
    <definedName name="_xlnm._FilterDatabase" localSheetId="3" hidden="1">'00 - Vedlejší a ostatní n...'!$C$116:$K$125</definedName>
    <definedName name="_xlnm._FilterDatabase" localSheetId="1" hidden="1">'102 - Chodník'!$C$121:$K$142</definedName>
    <definedName name="_xlnm._FilterDatabase" localSheetId="2" hidden="1">'301 - Odvodnění'!$C$119:$K$130</definedName>
    <definedName name="_xlnm.Print_Titles" localSheetId="3">'00 - Vedlejší a ostatní n...'!$116:$116</definedName>
    <definedName name="_xlnm.Print_Titles" localSheetId="1">'102 - Chodník'!$121:$121</definedName>
    <definedName name="_xlnm.Print_Titles" localSheetId="2">'301 - Odvodnění'!$119:$119</definedName>
    <definedName name="_xlnm.Print_Titles" localSheetId="0">'Rekapitulace stavby'!$92:$92</definedName>
    <definedName name="_xlnm.Print_Area" localSheetId="3">'00 - Vedlejší a ostatní n...'!$C$4:$J$76,'00 - Vedlejší a ostatní n...'!$C$82:$J$98,'00 - Vedlejší a ostatní n...'!$C$104:$J$125</definedName>
    <definedName name="_xlnm.Print_Area" localSheetId="1">'102 - Chodník'!$C$4:$J$76,'102 - Chodník'!$C$82:$J$103,'102 - Chodník'!$C$109:$J$142</definedName>
    <definedName name="_xlnm.Print_Area" localSheetId="2">'301 - Odvodnění'!$C$4:$J$76,'301 - Odvodnění'!$C$82:$J$101,'301 - Odvodnění'!$C$107:$J$130</definedName>
    <definedName name="_xlnm.Print_Area" localSheetId="0">'Rekapitulace stavby'!$D$4:$AO$76,'Rekapitulace stavby'!$C$82:$AQ$98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2" l="1"/>
  <c r="J126" i="2"/>
  <c r="J127" i="2"/>
  <c r="J128" i="2"/>
  <c r="J130" i="2"/>
  <c r="J132" i="2"/>
  <c r="J133" i="2"/>
  <c r="J134" i="2"/>
  <c r="J135" i="2"/>
  <c r="J136" i="2"/>
  <c r="J137" i="2"/>
  <c r="J139" i="2"/>
  <c r="J140" i="2"/>
  <c r="J142" i="2"/>
  <c r="BE142" i="2" s="1"/>
  <c r="J123" i="3"/>
  <c r="J124" i="3"/>
  <c r="J125" i="3"/>
  <c r="J127" i="3"/>
  <c r="J128" i="3"/>
  <c r="J130" i="3"/>
  <c r="P142" i="2"/>
  <c r="P141" i="2" s="1"/>
  <c r="R142" i="2"/>
  <c r="R141" i="2" s="1"/>
  <c r="T142" i="2"/>
  <c r="T141" i="2" s="1"/>
  <c r="BF142" i="2"/>
  <c r="BG142" i="2"/>
  <c r="BH142" i="2"/>
  <c r="BI142" i="2"/>
  <c r="BK142" i="2"/>
  <c r="BK141" i="2" s="1"/>
  <c r="J141" i="2" s="1"/>
  <c r="J37" i="4"/>
  <c r="J36" i="4"/>
  <c r="AY97" i="1" s="1"/>
  <c r="J35" i="4"/>
  <c r="AX97" i="1" s="1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J114" i="4"/>
  <c r="F111" i="4"/>
  <c r="E109" i="4"/>
  <c r="J92" i="4"/>
  <c r="F89" i="4"/>
  <c r="E87" i="4"/>
  <c r="J21" i="4"/>
  <c r="E21" i="4"/>
  <c r="J113" i="4" s="1"/>
  <c r="J20" i="4"/>
  <c r="J18" i="4"/>
  <c r="E18" i="4"/>
  <c r="F114" i="4" s="1"/>
  <c r="J17" i="4"/>
  <c r="J15" i="4"/>
  <c r="E15" i="4"/>
  <c r="F113" i="4" s="1"/>
  <c r="J14" i="4"/>
  <c r="J12" i="4"/>
  <c r="J111" i="4" s="1"/>
  <c r="E7" i="4"/>
  <c r="E107" i="4" s="1"/>
  <c r="J37" i="3"/>
  <c r="J36" i="3"/>
  <c r="AY96" i="1"/>
  <c r="J35" i="3"/>
  <c r="AX96" i="1" s="1"/>
  <c r="BI130" i="3"/>
  <c r="BH130" i="3"/>
  <c r="BG130" i="3"/>
  <c r="BF130" i="3"/>
  <c r="T130" i="3"/>
  <c r="T129" i="3" s="1"/>
  <c r="R130" i="3"/>
  <c r="R129" i="3" s="1"/>
  <c r="P130" i="3"/>
  <c r="P129" i="3" s="1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J117" i="3"/>
  <c r="F114" i="3"/>
  <c r="E112" i="3"/>
  <c r="J92" i="3"/>
  <c r="F89" i="3"/>
  <c r="E87" i="3"/>
  <c r="J21" i="3"/>
  <c r="E21" i="3"/>
  <c r="J116" i="3" s="1"/>
  <c r="J20" i="3"/>
  <c r="J18" i="3"/>
  <c r="E18" i="3"/>
  <c r="F117" i="3" s="1"/>
  <c r="J17" i="3"/>
  <c r="J15" i="3"/>
  <c r="E15" i="3"/>
  <c r="F116" i="3" s="1"/>
  <c r="J14" i="3"/>
  <c r="J12" i="3"/>
  <c r="J114" i="3" s="1"/>
  <c r="E7" i="3"/>
  <c r="E110" i="3" s="1"/>
  <c r="J37" i="2"/>
  <c r="J36" i="2"/>
  <c r="AY95" i="1" s="1"/>
  <c r="J35" i="2"/>
  <c r="AX95" i="1" s="1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J119" i="2"/>
  <c r="F116" i="2"/>
  <c r="E114" i="2"/>
  <c r="J92" i="2"/>
  <c r="F89" i="2"/>
  <c r="E87" i="2"/>
  <c r="J21" i="2"/>
  <c r="E21" i="2"/>
  <c r="J91" i="2" s="1"/>
  <c r="J20" i="2"/>
  <c r="J18" i="2"/>
  <c r="E18" i="2"/>
  <c r="F119" i="2" s="1"/>
  <c r="J17" i="2"/>
  <c r="J15" i="2"/>
  <c r="E15" i="2"/>
  <c r="F118" i="2" s="1"/>
  <c r="J14" i="2"/>
  <c r="J12" i="2"/>
  <c r="J89" i="2" s="1"/>
  <c r="E7" i="2"/>
  <c r="E112" i="2" s="1"/>
  <c r="L90" i="1"/>
  <c r="AM90" i="1"/>
  <c r="AM89" i="1"/>
  <c r="L89" i="1"/>
  <c r="L87" i="1"/>
  <c r="L85" i="1"/>
  <c r="L84" i="1"/>
  <c r="BK125" i="4"/>
  <c r="BK124" i="3"/>
  <c r="BK123" i="3"/>
  <c r="BK130" i="3"/>
  <c r="BK128" i="3"/>
  <c r="BK127" i="3"/>
  <c r="BK125" i="3"/>
  <c r="BK132" i="2"/>
  <c r="BK128" i="2"/>
  <c r="BK125" i="2"/>
  <c r="BK119" i="4"/>
  <c r="J119" i="4"/>
  <c r="BK133" i="2"/>
  <c r="BK130" i="2"/>
  <c r="BK126" i="2"/>
  <c r="J125" i="4"/>
  <c r="BK124" i="4"/>
  <c r="J124" i="4"/>
  <c r="BK123" i="4"/>
  <c r="J123" i="4"/>
  <c r="BK122" i="4"/>
  <c r="J122" i="4"/>
  <c r="BK121" i="4"/>
  <c r="J121" i="4"/>
  <c r="BK120" i="4"/>
  <c r="J120" i="4"/>
  <c r="BK140" i="2"/>
  <c r="BK139" i="2"/>
  <c r="BK137" i="2"/>
  <c r="BK136" i="2"/>
  <c r="BK135" i="2"/>
  <c r="BK134" i="2"/>
  <c r="BK127" i="2"/>
  <c r="AS94" i="1"/>
  <c r="J34" i="3" l="1"/>
  <c r="AW96" i="1" s="1"/>
  <c r="BK124" i="2"/>
  <c r="J124" i="2" s="1"/>
  <c r="J98" i="2" s="1"/>
  <c r="BK118" i="4"/>
  <c r="BK117" i="4" s="1"/>
  <c r="J117" i="4" s="1"/>
  <c r="J96" i="4" s="1"/>
  <c r="P118" i="4"/>
  <c r="P117" i="4" s="1"/>
  <c r="AU97" i="1" s="1"/>
  <c r="BK122" i="3"/>
  <c r="J122" i="3" s="1"/>
  <c r="J98" i="3" s="1"/>
  <c r="P122" i="3"/>
  <c r="R122" i="3"/>
  <c r="T122" i="3"/>
  <c r="BK126" i="3"/>
  <c r="J126" i="3" s="1"/>
  <c r="J99" i="3" s="1"/>
  <c r="P126" i="3"/>
  <c r="R126" i="3"/>
  <c r="T126" i="3"/>
  <c r="R118" i="4"/>
  <c r="R117" i="4" s="1"/>
  <c r="P124" i="2"/>
  <c r="R124" i="2"/>
  <c r="T124" i="2"/>
  <c r="BK129" i="2"/>
  <c r="P129" i="2"/>
  <c r="R129" i="2"/>
  <c r="T129" i="2"/>
  <c r="BK131" i="2"/>
  <c r="P131" i="2"/>
  <c r="R131" i="2"/>
  <c r="T131" i="2"/>
  <c r="BK138" i="2"/>
  <c r="P138" i="2"/>
  <c r="R138" i="2"/>
  <c r="T138" i="2"/>
  <c r="T118" i="4"/>
  <c r="T117" i="4" s="1"/>
  <c r="F91" i="2"/>
  <c r="J116" i="2"/>
  <c r="BE132" i="2"/>
  <c r="BE133" i="2"/>
  <c r="BE134" i="2"/>
  <c r="BE135" i="2"/>
  <c r="BE136" i="2"/>
  <c r="BE137" i="2"/>
  <c r="BE139" i="2"/>
  <c r="BE140" i="2"/>
  <c r="E85" i="4"/>
  <c r="J89" i="4"/>
  <c r="F91" i="4"/>
  <c r="J91" i="4"/>
  <c r="F92" i="4"/>
  <c r="BE120" i="4"/>
  <c r="BE121" i="4"/>
  <c r="BE122" i="4"/>
  <c r="BE123" i="4"/>
  <c r="BE124" i="4"/>
  <c r="E85" i="2"/>
  <c r="F92" i="2"/>
  <c r="J118" i="2"/>
  <c r="BE125" i="2"/>
  <c r="BE126" i="2"/>
  <c r="BE127" i="2"/>
  <c r="BE128" i="2"/>
  <c r="BE130" i="2"/>
  <c r="BE124" i="3"/>
  <c r="BE125" i="3"/>
  <c r="BE127" i="3"/>
  <c r="BE128" i="3"/>
  <c r="BE130" i="3"/>
  <c r="BK129" i="3"/>
  <c r="BE119" i="4"/>
  <c r="BE125" i="4"/>
  <c r="J102" i="2"/>
  <c r="E85" i="3"/>
  <c r="J89" i="3"/>
  <c r="F91" i="3"/>
  <c r="J91" i="3"/>
  <c r="F92" i="3"/>
  <c r="BE123" i="3"/>
  <c r="J34" i="2"/>
  <c r="AW95" i="1" s="1"/>
  <c r="F34" i="3"/>
  <c r="BA96" i="1" s="1"/>
  <c r="F37" i="3"/>
  <c r="BD96" i="1" s="1"/>
  <c r="F34" i="4"/>
  <c r="BA97" i="1" s="1"/>
  <c r="J34" i="4"/>
  <c r="AW97" i="1" s="1"/>
  <c r="F35" i="4"/>
  <c r="BB97" i="1" s="1"/>
  <c r="F36" i="4"/>
  <c r="BC97" i="1" s="1"/>
  <c r="F37" i="4"/>
  <c r="BD97" i="1" s="1"/>
  <c r="F35" i="2"/>
  <c r="BB95" i="1" s="1"/>
  <c r="F37" i="2"/>
  <c r="BD95" i="1" s="1"/>
  <c r="F35" i="3"/>
  <c r="BB96" i="1" s="1"/>
  <c r="F36" i="2"/>
  <c r="BC95" i="1" s="1"/>
  <c r="F34" i="2"/>
  <c r="BA95" i="1" s="1"/>
  <c r="F36" i="3"/>
  <c r="BC96" i="1" s="1"/>
  <c r="J129" i="3" l="1"/>
  <c r="J100" i="3" s="1"/>
  <c r="J138" i="2"/>
  <c r="J101" i="2" s="1"/>
  <c r="J129" i="2"/>
  <c r="J99" i="2" s="1"/>
  <c r="J131" i="2"/>
  <c r="J100" i="2" s="1"/>
  <c r="T123" i="2"/>
  <c r="T122" i="2" s="1"/>
  <c r="R123" i="2"/>
  <c r="R122" i="2" s="1"/>
  <c r="P123" i="2"/>
  <c r="P122" i="2" s="1"/>
  <c r="AU95" i="1" s="1"/>
  <c r="T121" i="3"/>
  <c r="T120" i="3" s="1"/>
  <c r="R121" i="3"/>
  <c r="R120" i="3" s="1"/>
  <c r="P121" i="3"/>
  <c r="P120" i="3" s="1"/>
  <c r="AU96" i="1" s="1"/>
  <c r="J118" i="4"/>
  <c r="J97" i="4" s="1"/>
  <c r="BK121" i="3"/>
  <c r="J121" i="3" s="1"/>
  <c r="J97" i="3" s="1"/>
  <c r="BK123" i="2"/>
  <c r="J123" i="2" s="1"/>
  <c r="J97" i="2" s="1"/>
  <c r="J30" i="4"/>
  <c r="AG97" i="1" s="1"/>
  <c r="BC94" i="1"/>
  <c r="W32" i="1" s="1"/>
  <c r="F33" i="2"/>
  <c r="AZ95" i="1" s="1"/>
  <c r="BD94" i="1"/>
  <c r="W33" i="1" s="1"/>
  <c r="BB94" i="1"/>
  <c r="AX94" i="1" s="1"/>
  <c r="F33" i="3"/>
  <c r="AZ96" i="1" s="1"/>
  <c r="F33" i="4"/>
  <c r="AZ97" i="1" s="1"/>
  <c r="J33" i="2"/>
  <c r="AV95" i="1" s="1"/>
  <c r="AT95" i="1" s="1"/>
  <c r="BA94" i="1"/>
  <c r="W30" i="1" s="1"/>
  <c r="J33" i="3"/>
  <c r="AV96" i="1" s="1"/>
  <c r="AT96" i="1" s="1"/>
  <c r="J33" i="4"/>
  <c r="AV97" i="1" s="1"/>
  <c r="AT97" i="1" s="1"/>
  <c r="J39" i="4" l="1"/>
  <c r="BK120" i="3"/>
  <c r="J120" i="3" s="1"/>
  <c r="J30" i="3" s="1"/>
  <c r="AG96" i="1" s="1"/>
  <c r="AN96" i="1" s="1"/>
  <c r="BK122" i="2"/>
  <c r="J122" i="2" s="1"/>
  <c r="J30" i="2" s="1"/>
  <c r="AG95" i="1" s="1"/>
  <c r="AN95" i="1" s="1"/>
  <c r="AN97" i="1"/>
  <c r="AZ94" i="1"/>
  <c r="W29" i="1" s="1"/>
  <c r="AU94" i="1"/>
  <c r="W31" i="1"/>
  <c r="AW94" i="1"/>
  <c r="AK30" i="1" s="1"/>
  <c r="AY94" i="1"/>
  <c r="J96" i="2" l="1"/>
  <c r="J96" i="3"/>
  <c r="J39" i="2"/>
  <c r="J39" i="3"/>
  <c r="AV94" i="1"/>
  <c r="AK29" i="1" s="1"/>
  <c r="AG94" i="1"/>
  <c r="AK26" i="1" s="1"/>
  <c r="AK35" i="1" l="1"/>
  <c r="AT94" i="1"/>
  <c r="AN94" i="1" l="1"/>
</calcChain>
</file>

<file path=xl/sharedStrings.xml><?xml version="1.0" encoding="utf-8"?>
<sst xmlns="http://schemas.openxmlformats.org/spreadsheetml/2006/main" count="925" uniqueCount="236">
  <si>
    <t>Export Komplet</t>
  </si>
  <si>
    <t/>
  </si>
  <si>
    <t>2.0</t>
  </si>
  <si>
    <t>False</t>
  </si>
  <si>
    <t>{8f6722ef-520d-4043-9c16-3063169fed4b}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</si>
  <si>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</si>
  <si>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</si>
  <si>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</si>
  <si>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</si>
  <si>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</si>
  <si>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</si>
  <si>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</si>
  <si>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</si>
  <si>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_201909_2AK</t>
  </si>
  <si>
    <t>Stavba:</t>
  </si>
  <si>
    <t>0,1</t>
  </si>
  <si>
    <t>KSO:</t>
  </si>
  <si>
    <t>CC-CZ:</t>
  </si>
  <si>
    <t>1</t>
  </si>
  <si>
    <t>Místo:</t>
  </si>
  <si>
    <t xml:space="preserve"> </t>
  </si>
  <si>
    <t>Datum:</t>
  </si>
  <si>
    <t>10</t>
  </si>
  <si>
    <t>100</t>
  </si>
  <si>
    <t>Zadavatel:</t>
  </si>
  <si>
    <t>IČ:</t>
  </si>
  <si>
    <t>00241245</t>
  </si>
  <si>
    <t>DIČ:</t>
  </si>
  <si>
    <t>Zhotovitel:</t>
  </si>
  <si>
    <t>Projektant:</t>
  </si>
  <si>
    <t>87396521</t>
  </si>
  <si>
    <t>Ing. Jiří Sobol, 280 01 Hradešín 29</t>
  </si>
  <si>
    <t>True</t>
  </si>
  <si>
    <t>Zpracovatel:</t>
  </si>
  <si>
    <t>Ing. Jiří Sobol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</si>
  <si>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</si>
  <si>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</si>
  <si>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</si>
  <si>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</si>
  <si>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</si>
  <si>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</si>
  <si>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</si>
  <si>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</si>
  <si>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</si>
  <si>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</si>
  <si>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</si>
  <si>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</si>
  <si>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</si>
  <si>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</si>
  <si>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</si>
  <si>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</si>
  <si>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</si>
  <si>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</si>
  <si>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</si>
  <si>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</si>
  <si>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</si>
  <si>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</si>
  <si>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</si>
  <si>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</si>
  <si>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</si>
  <si>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</si>
  <si>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</si>
  <si>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</si>
  <si>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</si>
  <si>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</si>
  <si>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</si>
  <si>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</si>
  <si>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</si>
  <si>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</si>
  <si>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</si>
  <si>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</si>
  <si>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</si>
  <si>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</si>
  <si>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</si>
  <si>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</si>
  <si>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</si>
  <si>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</si>
  <si>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</si>
  <si>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</si>
  <si>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</si>
  <si>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</si>
  <si>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102</t>
  </si>
  <si>
    <t>Chodník</t>
  </si>
  <si>
    <t>STA</t>
  </si>
  <si>
    <t>{af32814b-3dc0-4dbb-a809-c020e8d2ccb5}</t>
  </si>
  <si>
    <t>2</t>
  </si>
  <si>
    <t>301</t>
  </si>
  <si>
    <t>Odvodnění</t>
  </si>
  <si>
    <t>{846a2d9c-651f-40c1-87f9-cbcfa7a30229}</t>
  </si>
  <si>
    <t>00</t>
  </si>
  <si>
    <t>Vedlejší a ostatní náklady</t>
  </si>
  <si>
    <t>{fd1434bf-62dc-4270-8300-047565f7ad72}</t>
  </si>
  <si>
    <t>KRYCÍ LIST SOUPISU PRACÍ</t>
  </si>
  <si>
    <t>Objekt:</t>
  </si>
  <si>
    <t>102 - Chodník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</si>
  <si>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</si>
  <si>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</si>
  <si>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</si>
  <si>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</si>
  <si>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</si>
  <si>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</si>
  <si>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</si>
  <si>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</si>
  <si>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</si>
  <si>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</si>
  <si>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N00 - VŠEOBECNÉ PODMÍNKY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</si>
  <si>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</si>
  <si>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</si>
  <si>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</si>
  <si>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</si>
  <si>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</si>
  <si>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</si>
  <si>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</si>
  <si>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</si>
  <si>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</si>
  <si>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</si>
  <si>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</si>
  <si>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</si>
  <si>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</si>
  <si>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</si>
  <si>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</si>
  <si>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</si>
  <si>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</si>
  <si>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</si>
  <si>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M3</t>
  </si>
  <si>
    <t>4</t>
  </si>
  <si>
    <t>122738</t>
  </si>
  <si>
    <t>ODKOPÁVKY A PROKOPÁVKY OBECNÉ TŘ. I, ODVOZ DO 20KM</t>
  </si>
  <si>
    <t>718633377</t>
  </si>
  <si>
    <t>3</t>
  </si>
  <si>
    <t>17481</t>
  </si>
  <si>
    <t>ZÁSYP JAM A RÝH Z NAKUPOVANÝCH MATERIÁLŮ vč. SPECIFIKACE</t>
  </si>
  <si>
    <t>18110</t>
  </si>
  <si>
    <t>ÚPRAVA PLÁNĚ SE ZHUTNĚNÍM V HORNINĚ TŘ. I</t>
  </si>
  <si>
    <t>M2</t>
  </si>
  <si>
    <t>1856112203</t>
  </si>
  <si>
    <t>5</t>
  </si>
  <si>
    <t>18224</t>
  </si>
  <si>
    <t>ROZPROSTŘENÍ ORNICE VE SVAHU V TL DO 0,25M</t>
  </si>
  <si>
    <t>1679566497</t>
  </si>
  <si>
    <t>6</t>
  </si>
  <si>
    <t>18242</t>
  </si>
  <si>
    <t>ZALOŽENÍ TRÁVNÍKU HYDROOSEVEM NA ORNICI</t>
  </si>
  <si>
    <t>-1407769421</t>
  </si>
  <si>
    <t>Zakládání</t>
  </si>
  <si>
    <t>212036</t>
  </si>
  <si>
    <t>M</t>
  </si>
  <si>
    <t>414027139</t>
  </si>
  <si>
    <t>Komunikace pozemní</t>
  </si>
  <si>
    <t>7</t>
  </si>
  <si>
    <t>562132</t>
  </si>
  <si>
    <t>VOZOVKOVÉ VRSTVY Z MATERIÁLŮ STABIL CEMENTEM TŘ II TL DO 150MM</t>
  </si>
  <si>
    <t>549523314</t>
  </si>
  <si>
    <t>8</t>
  </si>
  <si>
    <t>56335</t>
  </si>
  <si>
    <t>VOZOVKOVÉ VRSTVY ZE ŠTĚRKODRTI TL. DO 250MM</t>
  </si>
  <si>
    <t>-112561795</t>
  </si>
  <si>
    <t>9</t>
  </si>
  <si>
    <t>582612</t>
  </si>
  <si>
    <t>KRYTY Z BETON DLAŽDIC SE ZÁMKEM TL 80MM DO LOŽE Z KAM</t>
  </si>
  <si>
    <t>1188617828</t>
  </si>
  <si>
    <t>58261B</t>
  </si>
  <si>
    <t>KRYTY Z BETON DLAŽDIC SE ZÁMKEM BAREV RELIÉF TL 80MM DO LOŽE Z KAM</t>
  </si>
  <si>
    <t>-1230180622</t>
  </si>
  <si>
    <t>19</t>
  </si>
  <si>
    <t>58401</t>
  </si>
  <si>
    <t>VOZOVKOVÉ KRYTY Z VEGETAČNÍCH DÍLCŮ DO LOŽE Z KAM TL DO 100MM</t>
  </si>
  <si>
    <t>-906796052</t>
  </si>
  <si>
    <t>11</t>
  </si>
  <si>
    <t>58920</t>
  </si>
  <si>
    <t>VÝPLŇ SPAR MODIFIKOVANÝM ASFALTEM</t>
  </si>
  <si>
    <t>1750837033</t>
  </si>
  <si>
    <t>Ostatní konstrukce a práce, bourání</t>
  </si>
  <si>
    <t>16</t>
  </si>
  <si>
    <t>917212</t>
  </si>
  <si>
    <t>ZÁHONOVÉ OBRUBY Z BETONOVÝCH OBRUBNÍKŮ ŠÍŘ 80MM</t>
  </si>
  <si>
    <t>-2036628495</t>
  </si>
  <si>
    <t>17</t>
  </si>
  <si>
    <t>917224</t>
  </si>
  <si>
    <t>SILNIČNÍ A CHODNÍKOVÉ OBRUBY Z BETONOVÝCH OBRUBNÍKŮ ŠÍŘ 100MM</t>
  </si>
  <si>
    <t>-623498946</t>
  </si>
  <si>
    <t>N00</t>
  </si>
  <si>
    <t>VŠEOBECNÉ PODMÍNKY</t>
  </si>
  <si>
    <t>18</t>
  </si>
  <si>
    <t>014102-2</t>
  </si>
  <si>
    <t>POPLATKY ZA SKLÁDKU-PODKLADNÍ VRSTVY</t>
  </si>
  <si>
    <t>T</t>
  </si>
  <si>
    <t>512</t>
  </si>
  <si>
    <t>-1516519393</t>
  </si>
  <si>
    <t>301 - Odvodnění</t>
  </si>
  <si>
    <t>Neuznatelné náklady</t>
  </si>
  <si>
    <t xml:space="preserve">    8 - Trubní vedení</t>
  </si>
  <si>
    <t>-1164491139</t>
  </si>
  <si>
    <t>-1534221823</t>
  </si>
  <si>
    <t>17581</t>
  </si>
  <si>
    <t>OBSYP POTRUBÍ A OBJEKTŮ Z NAKUPOVANÝCH MATERIÁLŮ vč. SPECIFIKACE</t>
  </si>
  <si>
    <t>-1416052585</t>
  </si>
  <si>
    <t>Trubní vedení</t>
  </si>
  <si>
    <t>81445-1</t>
  </si>
  <si>
    <t>NAPOJENÍ POTRUBÍ NA STÁVAJÍCÍ</t>
  </si>
  <si>
    <t>KUS</t>
  </si>
  <si>
    <t>-1404664747</t>
  </si>
  <si>
    <t>8974x</t>
  </si>
  <si>
    <t>VPUSŤ HORSKÁ Z BETON DÍLCŮ</t>
  </si>
  <si>
    <t>708449750</t>
  </si>
  <si>
    <t>-139492439</t>
  </si>
  <si>
    <t>00 - Vedlejší a ostatní náklady</t>
  </si>
  <si>
    <t>(z toho pol.02730 Pomoc.práce zříz.nebo zajišť.ochranu inž. Sítí  neuznatelné)</t>
  </si>
  <si>
    <t>N00 - VŠEOBECNÉ PODMÍNKY</t>
  </si>
  <si>
    <t>02720-1</t>
  </si>
  <si>
    <t>NÁKLADY NA DIO VČ. PROJEDNÁNÍ PŘECH. ZNAČENÍ</t>
  </si>
  <si>
    <t>KČ</t>
  </si>
  <si>
    <t>-2035922948</t>
  </si>
  <si>
    <t>02730</t>
  </si>
  <si>
    <t>POMOC PRÁCE ZŘÍZ NEBO ZAJIŠŤ OCHRANU INŽENÝRSKÝCH SÍTÍ</t>
  </si>
  <si>
    <t>943338320</t>
  </si>
  <si>
    <t>02911</t>
  </si>
  <si>
    <t>OSTATNÍ POŽADAVKY - GEODETICKÉ ZAMĚŘENÍ</t>
  </si>
  <si>
    <t>kpl</t>
  </si>
  <si>
    <t>-1860419022</t>
  </si>
  <si>
    <t>02911-1</t>
  </si>
  <si>
    <t>OSTATNÍ POŽADAVKY - VYTYČENÍ ING. SÍTÍ</t>
  </si>
  <si>
    <t>-1784239533</t>
  </si>
  <si>
    <t>02944-1</t>
  </si>
  <si>
    <t>OSTAT POŽADAVKY - RDS a DSPS V DIGIT A TIŠTĚNÉ FORMĚ</t>
  </si>
  <si>
    <t>-1242919532</t>
  </si>
  <si>
    <t>02991</t>
  </si>
  <si>
    <t>OSTATNÍ POŽADAVKY - INFORMAČNÍ TABULE</t>
  </si>
  <si>
    <t>23016455</t>
  </si>
  <si>
    <t>03100</t>
  </si>
  <si>
    <t>ZAŘÍZENÍ STAVENIŠTĚ - ZŘÍZENÍ, PROVOZ, DEMONTÁŽ</t>
  </si>
  <si>
    <t>-1516181090</t>
  </si>
  <si>
    <t>POPLATKY ZA SKLÁDKU-ZEMINA A ODSTRANĚNÉ KEŘE</t>
  </si>
  <si>
    <t>Obec Hradištko,252 09 Hradištko, Ve Dvoře 1</t>
  </si>
  <si>
    <t>Hradištko - Chodník VI.etapa</t>
  </si>
  <si>
    <t>Kanalizační potrubí KGEM 160 mm, rýha tř.II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</si>
</sst>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22" xfId="0" applyFont="1" applyBorder="1" applyAlignment="1" applyProtection="1">
      <alignment horizontal="left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8" t="s">
        <v>5</v>
      </c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58" t="s">
        <v>13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60" t="s">
        <v>234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R6" s="17"/>
      <c r="BS6" s="14" t="s">
        <v>15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18</v>
      </c>
    </row>
    <row r="8" spans="1:74" s="1" customFormat="1" ht="12" customHeight="1">
      <c r="B8" s="17"/>
      <c r="D8" s="23" t="s">
        <v>19</v>
      </c>
      <c r="K8" s="21" t="s">
        <v>20</v>
      </c>
      <c r="AK8" s="23" t="s">
        <v>21</v>
      </c>
      <c r="AN8" s="21"/>
      <c r="AR8" s="17"/>
      <c r="BS8" s="14" t="s">
        <v>22</v>
      </c>
    </row>
    <row r="9" spans="1:74" s="1" customFormat="1" ht="14.45" customHeight="1">
      <c r="B9" s="17"/>
      <c r="AR9" s="17"/>
      <c r="BS9" s="14" t="s">
        <v>23</v>
      </c>
    </row>
    <row r="10" spans="1:74" s="1" customFormat="1" ht="12" customHeight="1">
      <c r="B10" s="17"/>
      <c r="D10" s="23" t="s">
        <v>24</v>
      </c>
      <c r="AK10" s="23" t="s">
        <v>25</v>
      </c>
      <c r="AN10" s="21" t="s">
        <v>26</v>
      </c>
      <c r="AR10" s="17"/>
      <c r="BS10" s="14" t="s">
        <v>15</v>
      </c>
    </row>
    <row r="11" spans="1:74" s="1" customFormat="1" ht="18.399999999999999" customHeight="1">
      <c r="B11" s="17"/>
      <c r="E11" s="21" t="s">
        <v>233</v>
      </c>
      <c r="AK11" s="23" t="s">
        <v>27</v>
      </c>
      <c r="AN11" s="21" t="s">
        <v>1</v>
      </c>
      <c r="AR11" s="17"/>
      <c r="BS11" s="14" t="s">
        <v>15</v>
      </c>
    </row>
    <row r="12" spans="1:74" s="1" customFormat="1" ht="6.95" customHeight="1">
      <c r="B12" s="17"/>
      <c r="AR12" s="17"/>
      <c r="BS12" s="14" t="s">
        <v>15</v>
      </c>
    </row>
    <row r="13" spans="1:74" s="1" customFormat="1" ht="12" customHeight="1">
      <c r="B13" s="17"/>
      <c r="D13" s="23" t="s">
        <v>28</v>
      </c>
      <c r="AK13" s="23" t="s">
        <v>25</v>
      </c>
      <c r="AN13" s="21" t="s">
        <v>1</v>
      </c>
      <c r="AR13" s="17"/>
      <c r="BS13" s="14" t="s">
        <v>15</v>
      </c>
    </row>
    <row r="14" spans="1:74" ht="12.75">
      <c r="B14" s="17"/>
      <c r="E14" s="21" t="s">
        <v>20</v>
      </c>
      <c r="AK14" s="23" t="s">
        <v>27</v>
      </c>
      <c r="AN14" s="21" t="s">
        <v>1</v>
      </c>
      <c r="AR14" s="17"/>
      <c r="BS14" s="14" t="s">
        <v>15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25</v>
      </c>
      <c r="AN16" s="21" t="s">
        <v>30</v>
      </c>
      <c r="AR16" s="17"/>
      <c r="BS16" s="14" t="s">
        <v>3</v>
      </c>
    </row>
    <row r="17" spans="1:71" s="1" customFormat="1" ht="18.399999999999999" customHeight="1">
      <c r="B17" s="17"/>
      <c r="E17" s="21" t="s">
        <v>31</v>
      </c>
      <c r="AK17" s="23" t="s">
        <v>27</v>
      </c>
      <c r="AN17" s="21" t="s">
        <v>1</v>
      </c>
      <c r="AR17" s="17"/>
      <c r="BS17" s="14" t="s">
        <v>32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33</v>
      </c>
      <c r="AK19" s="23" t="s">
        <v>25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27</v>
      </c>
      <c r="AN20" s="21" t="s">
        <v>1</v>
      </c>
      <c r="AR20" s="17"/>
      <c r="BS20" s="14" t="s">
        <v>32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35</v>
      </c>
      <c r="AR22" s="17"/>
    </row>
    <row r="23" spans="1:71" s="1" customFormat="1" ht="16.5" customHeight="1">
      <c r="B23" s="17"/>
      <c r="E23" s="161" t="s">
        <v>1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2">
        <f>ROUND(AG94,2)</f>
        <v>0</v>
      </c>
      <c r="AL26" s="163"/>
      <c r="AM26" s="163"/>
      <c r="AN26" s="163"/>
      <c r="AO26" s="16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4" t="s">
        <v>37</v>
      </c>
      <c r="M28" s="164"/>
      <c r="N28" s="164"/>
      <c r="O28" s="164"/>
      <c r="P28" s="164"/>
      <c r="Q28" s="26"/>
      <c r="R28" s="26"/>
      <c r="S28" s="26"/>
      <c r="T28" s="26"/>
      <c r="U28" s="26"/>
      <c r="V28" s="26"/>
      <c r="W28" s="164" t="s">
        <v>38</v>
      </c>
      <c r="X28" s="164"/>
      <c r="Y28" s="164"/>
      <c r="Z28" s="164"/>
      <c r="AA28" s="164"/>
      <c r="AB28" s="164"/>
      <c r="AC28" s="164"/>
      <c r="AD28" s="164"/>
      <c r="AE28" s="164"/>
      <c r="AF28" s="26"/>
      <c r="AG28" s="26"/>
      <c r="AH28" s="26"/>
      <c r="AI28" s="26"/>
      <c r="AJ28" s="26"/>
      <c r="AK28" s="164" t="s">
        <v>39</v>
      </c>
      <c r="AL28" s="164"/>
      <c r="AM28" s="164"/>
      <c r="AN28" s="164"/>
      <c r="AO28" s="164"/>
      <c r="AP28" s="26"/>
      <c r="AQ28" s="26"/>
      <c r="AR28" s="27"/>
      <c r="BE28" s="26"/>
    </row>
    <row r="29" spans="1:71" s="3" customFormat="1" ht="14.45" customHeight="1">
      <c r="B29" s="31"/>
      <c r="D29" s="23" t="s">
        <v>40</v>
      </c>
      <c r="F29" s="23" t="s">
        <v>41</v>
      </c>
      <c r="L29" s="167">
        <v>0.21</v>
      </c>
      <c r="M29" s="166"/>
      <c r="N29" s="166"/>
      <c r="O29" s="166"/>
      <c r="P29" s="166"/>
      <c r="W29" s="165">
        <f>ROUND(AZ94, 2)</f>
        <v>0</v>
      </c>
      <c r="X29" s="166"/>
      <c r="Y29" s="166"/>
      <c r="Z29" s="166"/>
      <c r="AA29" s="166"/>
      <c r="AB29" s="166"/>
      <c r="AC29" s="166"/>
      <c r="AD29" s="166"/>
      <c r="AE29" s="166"/>
      <c r="AK29" s="165">
        <f>ROUND(AV94, 2)</f>
        <v>0</v>
      </c>
      <c r="AL29" s="166"/>
      <c r="AM29" s="166"/>
      <c r="AN29" s="166"/>
      <c r="AO29" s="166"/>
      <c r="AR29" s="31"/>
    </row>
    <row r="30" spans="1:71" s="3" customFormat="1" ht="14.45" customHeight="1">
      <c r="B30" s="31"/>
      <c r="F30" s="23" t="s">
        <v>42</v>
      </c>
      <c r="L30" s="167">
        <v>0.15</v>
      </c>
      <c r="M30" s="166"/>
      <c r="N30" s="166"/>
      <c r="O30" s="166"/>
      <c r="P30" s="166"/>
      <c r="W30" s="165">
        <f>ROUND(BA94, 2)</f>
        <v>0</v>
      </c>
      <c r="X30" s="166"/>
      <c r="Y30" s="166"/>
      <c r="Z30" s="166"/>
      <c r="AA30" s="166"/>
      <c r="AB30" s="166"/>
      <c r="AC30" s="166"/>
      <c r="AD30" s="166"/>
      <c r="AE30" s="166"/>
      <c r="AK30" s="165">
        <f>ROUND(AW94, 2)</f>
        <v>0</v>
      </c>
      <c r="AL30" s="166"/>
      <c r="AM30" s="166"/>
      <c r="AN30" s="166"/>
      <c r="AO30" s="166"/>
      <c r="AR30" s="31"/>
    </row>
    <row r="31" spans="1:71" s="3" customFormat="1" ht="14.45" hidden="1" customHeight="1">
      <c r="B31" s="31"/>
      <c r="F31" s="23" t="s">
        <v>43</v>
      </c>
      <c r="L31" s="167">
        <v>0.21</v>
      </c>
      <c r="M31" s="166"/>
      <c r="N31" s="166"/>
      <c r="O31" s="166"/>
      <c r="P31" s="166"/>
      <c r="W31" s="165">
        <f>ROUND(BB94, 2)</f>
        <v>0</v>
      </c>
      <c r="X31" s="166"/>
      <c r="Y31" s="166"/>
      <c r="Z31" s="166"/>
      <c r="AA31" s="166"/>
      <c r="AB31" s="166"/>
      <c r="AC31" s="166"/>
      <c r="AD31" s="166"/>
      <c r="AE31" s="166"/>
      <c r="AK31" s="165">
        <v>0</v>
      </c>
      <c r="AL31" s="166"/>
      <c r="AM31" s="166"/>
      <c r="AN31" s="166"/>
      <c r="AO31" s="166"/>
      <c r="AR31" s="31"/>
    </row>
    <row r="32" spans="1:71" s="3" customFormat="1" ht="14.45" hidden="1" customHeight="1">
      <c r="B32" s="31"/>
      <c r="F32" s="23" t="s">
        <v>44</v>
      </c>
      <c r="L32" s="167">
        <v>0.15</v>
      </c>
      <c r="M32" s="166"/>
      <c r="N32" s="166"/>
      <c r="O32" s="166"/>
      <c r="P32" s="166"/>
      <c r="W32" s="165">
        <f>ROUND(BC94, 2)</f>
        <v>0</v>
      </c>
      <c r="X32" s="166"/>
      <c r="Y32" s="166"/>
      <c r="Z32" s="166"/>
      <c r="AA32" s="166"/>
      <c r="AB32" s="166"/>
      <c r="AC32" s="166"/>
      <c r="AD32" s="166"/>
      <c r="AE32" s="166"/>
      <c r="AK32" s="165">
        <v>0</v>
      </c>
      <c r="AL32" s="166"/>
      <c r="AM32" s="166"/>
      <c r="AN32" s="166"/>
      <c r="AO32" s="166"/>
      <c r="AR32" s="31"/>
    </row>
    <row r="33" spans="1:57" s="3" customFormat="1" ht="14.45" hidden="1" customHeight="1">
      <c r="B33" s="31"/>
      <c r="F33" s="23" t="s">
        <v>45</v>
      </c>
      <c r="L33" s="167">
        <v>0</v>
      </c>
      <c r="M33" s="166"/>
      <c r="N33" s="166"/>
      <c r="O33" s="166"/>
      <c r="P33" s="166"/>
      <c r="W33" s="165">
        <f>ROUND(BD94, 2)</f>
        <v>0</v>
      </c>
      <c r="X33" s="166"/>
      <c r="Y33" s="166"/>
      <c r="Z33" s="166"/>
      <c r="AA33" s="166"/>
      <c r="AB33" s="166"/>
      <c r="AC33" s="166"/>
      <c r="AD33" s="166"/>
      <c r="AE33" s="166"/>
      <c r="AK33" s="165">
        <v>0</v>
      </c>
      <c r="AL33" s="166"/>
      <c r="AM33" s="166"/>
      <c r="AN33" s="166"/>
      <c r="AO33" s="166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47</v>
      </c>
      <c r="U35" s="34"/>
      <c r="V35" s="34"/>
      <c r="W35" s="34"/>
      <c r="X35" s="188" t="s">
        <v>48</v>
      </c>
      <c r="Y35" s="189"/>
      <c r="Z35" s="189"/>
      <c r="AA35" s="189"/>
      <c r="AB35" s="189"/>
      <c r="AC35" s="34"/>
      <c r="AD35" s="34"/>
      <c r="AE35" s="34"/>
      <c r="AF35" s="34"/>
      <c r="AG35" s="34"/>
      <c r="AH35" s="34"/>
      <c r="AI35" s="34"/>
      <c r="AJ35" s="34"/>
      <c r="AK35" s="190">
        <f>SUM(AK26:AK33)</f>
        <v>0</v>
      </c>
      <c r="AL35" s="189"/>
      <c r="AM35" s="189"/>
      <c r="AN35" s="189"/>
      <c r="AO35" s="191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50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51</v>
      </c>
      <c r="AI60" s="29"/>
      <c r="AJ60" s="29"/>
      <c r="AK60" s="29"/>
      <c r="AL60" s="29"/>
      <c r="AM60" s="39" t="s">
        <v>52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51</v>
      </c>
      <c r="AI75" s="29"/>
      <c r="AJ75" s="29"/>
      <c r="AK75" s="29"/>
      <c r="AL75" s="29"/>
      <c r="AM75" s="39" t="s">
        <v>52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_201909_2AK</v>
      </c>
      <c r="AR84" s="45"/>
    </row>
    <row r="85" spans="1:91" s="5" customFormat="1" ht="36.950000000000003" customHeight="1">
      <c r="B85" s="46"/>
      <c r="C85" s="47" t="s">
        <v>14</v>
      </c>
      <c r="L85" s="179" t="str">
        <f>K6</f>
        <v>Hradištko - Chodník VI.etapa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19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21</v>
      </c>
      <c r="AJ87" s="26"/>
      <c r="AK87" s="26"/>
      <c r="AL87" s="26"/>
      <c r="AM87" s="181">
        <v>44348</v>
      </c>
      <c r="AN87" s="181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7" customHeight="1">
      <c r="A89" s="26"/>
      <c r="B89" s="27"/>
      <c r="C89" s="23" t="s">
        <v>24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Hradištko,252 09 Hradištko, Ve Dvoře 1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2" t="str">
        <f>IF(E17="","",E17)</f>
        <v>Ing. Jiří Sobol, 280 01 Hradešín 29</v>
      </c>
      <c r="AN89" s="183"/>
      <c r="AO89" s="183"/>
      <c r="AP89" s="183"/>
      <c r="AQ89" s="26"/>
      <c r="AR89" s="27"/>
      <c r="AS89" s="184" t="s">
        <v>56</v>
      </c>
      <c r="AT89" s="185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28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33</v>
      </c>
      <c r="AJ90" s="26"/>
      <c r="AK90" s="26"/>
      <c r="AL90" s="26"/>
      <c r="AM90" s="182" t="str">
        <f>IF(E20="","",E20)</f>
        <v>Ing. Jiří Sobol</v>
      </c>
      <c r="AN90" s="183"/>
      <c r="AO90" s="183"/>
      <c r="AP90" s="183"/>
      <c r="AQ90" s="26"/>
      <c r="AR90" s="27"/>
      <c r="AS90" s="186"/>
      <c r="AT90" s="187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6"/>
      <c r="AT91" s="187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1" t="s">
        <v>57</v>
      </c>
      <c r="D92" s="172"/>
      <c r="E92" s="172"/>
      <c r="F92" s="172"/>
      <c r="G92" s="172"/>
      <c r="H92" s="54"/>
      <c r="I92" s="173" t="s">
        <v>58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4" t="s">
        <v>59</v>
      </c>
      <c r="AH92" s="172"/>
      <c r="AI92" s="172"/>
      <c r="AJ92" s="172"/>
      <c r="AK92" s="172"/>
      <c r="AL92" s="172"/>
      <c r="AM92" s="172"/>
      <c r="AN92" s="173" t="s">
        <v>60</v>
      </c>
      <c r="AO92" s="172"/>
      <c r="AP92" s="175"/>
      <c r="AQ92" s="55" t="s">
        <v>61</v>
      </c>
      <c r="AR92" s="27"/>
      <c r="AS92" s="56" t="s">
        <v>62</v>
      </c>
      <c r="AT92" s="57" t="s">
        <v>63</v>
      </c>
      <c r="AU92" s="57" t="s">
        <v>64</v>
      </c>
      <c r="AV92" s="57" t="s">
        <v>65</v>
      </c>
      <c r="AW92" s="57" t="s">
        <v>66</v>
      </c>
      <c r="AX92" s="57" t="s">
        <v>67</v>
      </c>
      <c r="AY92" s="57" t="s">
        <v>68</v>
      </c>
      <c r="AZ92" s="57" t="s">
        <v>69</v>
      </c>
      <c r="BA92" s="57" t="s">
        <v>70</v>
      </c>
      <c r="BB92" s="57" t="s">
        <v>71</v>
      </c>
      <c r="BC92" s="57" t="s">
        <v>72</v>
      </c>
      <c r="BD92" s="58" t="s">
        <v>73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6">
        <f>ROUND(SUM(AG95:AG97),2)</f>
        <v>0</v>
      </c>
      <c r="AH94" s="176"/>
      <c r="AI94" s="176"/>
      <c r="AJ94" s="176"/>
      <c r="AK94" s="176"/>
      <c r="AL94" s="176"/>
      <c r="AM94" s="176"/>
      <c r="AN94" s="177">
        <f>SUM(AG94,AT94)</f>
        <v>0</v>
      </c>
      <c r="AO94" s="177"/>
      <c r="AP94" s="177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7" customFormat="1" ht="16.5" customHeight="1">
      <c r="A95" s="73" t="s">
        <v>80</v>
      </c>
      <c r="B95" s="74"/>
      <c r="C95" s="75"/>
      <c r="D95" s="170" t="s">
        <v>81</v>
      </c>
      <c r="E95" s="170"/>
      <c r="F95" s="170"/>
      <c r="G95" s="170"/>
      <c r="H95" s="170"/>
      <c r="I95" s="76"/>
      <c r="J95" s="170" t="s">
        <v>82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'102 - Chodník'!J30</f>
        <v>0</v>
      </c>
      <c r="AH95" s="169"/>
      <c r="AI95" s="169"/>
      <c r="AJ95" s="169"/>
      <c r="AK95" s="169"/>
      <c r="AL95" s="169"/>
      <c r="AM95" s="169"/>
      <c r="AN95" s="168">
        <f>SUM(AG95,AT95)</f>
        <v>0</v>
      </c>
      <c r="AO95" s="169"/>
      <c r="AP95" s="169"/>
      <c r="AQ95" s="77" t="s">
        <v>83</v>
      </c>
      <c r="AR95" s="74"/>
      <c r="AS95" s="78">
        <v>0</v>
      </c>
      <c r="AT95" s="79">
        <f>ROUND(SUM(AV95:AW95),2)</f>
        <v>0</v>
      </c>
      <c r="AU95" s="80">
        <f>'102 - Chodník'!P122</f>
        <v>0</v>
      </c>
      <c r="AV95" s="79">
        <f>'102 - Chodník'!J33</f>
        <v>0</v>
      </c>
      <c r="AW95" s="79">
        <f>'102 - Chodník'!J34</f>
        <v>0</v>
      </c>
      <c r="AX95" s="79">
        <f>'102 - Chodník'!J35</f>
        <v>0</v>
      </c>
      <c r="AY95" s="79">
        <f>'102 - Chodník'!J36</f>
        <v>0</v>
      </c>
      <c r="AZ95" s="79">
        <f>'102 - Chodník'!F33</f>
        <v>0</v>
      </c>
      <c r="BA95" s="79">
        <f>'102 - Chodník'!F34</f>
        <v>0</v>
      </c>
      <c r="BB95" s="79">
        <f>'102 - Chodník'!F35</f>
        <v>0</v>
      </c>
      <c r="BC95" s="79">
        <f>'102 - Chodník'!F36</f>
        <v>0</v>
      </c>
      <c r="BD95" s="81">
        <f>'102 - Chodník'!F37</f>
        <v>0</v>
      </c>
      <c r="BT95" s="82" t="s">
        <v>18</v>
      </c>
      <c r="BV95" s="82" t="s">
        <v>78</v>
      </c>
      <c r="BW95" s="82" t="s">
        <v>84</v>
      </c>
      <c r="BX95" s="82" t="s">
        <v>4</v>
      </c>
      <c r="CL95" s="82" t="s">
        <v>1</v>
      </c>
      <c r="CM95" s="82" t="s">
        <v>85</v>
      </c>
    </row>
    <row r="96" spans="1:91" s="7" customFormat="1" ht="16.5" customHeight="1">
      <c r="A96" s="73" t="s">
        <v>80</v>
      </c>
      <c r="B96" s="74"/>
      <c r="C96" s="75"/>
      <c r="D96" s="170" t="s">
        <v>86</v>
      </c>
      <c r="E96" s="170"/>
      <c r="F96" s="170"/>
      <c r="G96" s="170"/>
      <c r="H96" s="170"/>
      <c r="I96" s="76"/>
      <c r="J96" s="170" t="s">
        <v>87</v>
      </c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68">
        <f>'301 - Odvodnění'!J30</f>
        <v>0</v>
      </c>
      <c r="AH96" s="169"/>
      <c r="AI96" s="169"/>
      <c r="AJ96" s="169"/>
      <c r="AK96" s="169"/>
      <c r="AL96" s="169"/>
      <c r="AM96" s="169"/>
      <c r="AN96" s="168">
        <f>SUM(AG96,AT96)</f>
        <v>0</v>
      </c>
      <c r="AO96" s="169"/>
      <c r="AP96" s="169"/>
      <c r="AQ96" s="77" t="s">
        <v>83</v>
      </c>
      <c r="AR96" s="74"/>
      <c r="AS96" s="78">
        <v>0</v>
      </c>
      <c r="AT96" s="79">
        <f>ROUND(SUM(AV96:AW96),2)</f>
        <v>0</v>
      </c>
      <c r="AU96" s="80">
        <f>'301 - Odvodnění'!P120</f>
        <v>0</v>
      </c>
      <c r="AV96" s="79">
        <f>'301 - Odvodnění'!J33</f>
        <v>0</v>
      </c>
      <c r="AW96" s="79">
        <f>'301 - Odvodnění'!J34</f>
        <v>0</v>
      </c>
      <c r="AX96" s="79">
        <f>'301 - Odvodnění'!J35</f>
        <v>0</v>
      </c>
      <c r="AY96" s="79">
        <f>'301 - Odvodnění'!J36</f>
        <v>0</v>
      </c>
      <c r="AZ96" s="79">
        <f>'301 - Odvodnění'!F33</f>
        <v>0</v>
      </c>
      <c r="BA96" s="79">
        <f>'301 - Odvodnění'!F34</f>
        <v>0</v>
      </c>
      <c r="BB96" s="79">
        <f>'301 - Odvodnění'!F35</f>
        <v>0</v>
      </c>
      <c r="BC96" s="79">
        <f>'301 - Odvodnění'!F36</f>
        <v>0</v>
      </c>
      <c r="BD96" s="81">
        <f>'301 - Odvodnění'!F37</f>
        <v>0</v>
      </c>
      <c r="BT96" s="82" t="s">
        <v>18</v>
      </c>
      <c r="BV96" s="82" t="s">
        <v>78</v>
      </c>
      <c r="BW96" s="82" t="s">
        <v>88</v>
      </c>
      <c r="BX96" s="82" t="s">
        <v>4</v>
      </c>
      <c r="CL96" s="82" t="s">
        <v>1</v>
      </c>
      <c r="CM96" s="82" t="s">
        <v>85</v>
      </c>
    </row>
    <row r="97" spans="1:91" s="7" customFormat="1" ht="16.5" customHeight="1">
      <c r="A97" s="73" t="s">
        <v>80</v>
      </c>
      <c r="B97" s="74"/>
      <c r="C97" s="75"/>
      <c r="D97" s="170" t="s">
        <v>89</v>
      </c>
      <c r="E97" s="170"/>
      <c r="F97" s="170"/>
      <c r="G97" s="170"/>
      <c r="H97" s="170"/>
      <c r="I97" s="76"/>
      <c r="J97" s="170" t="s">
        <v>90</v>
      </c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68">
        <f>'00 - Vedlejší a ostatní n...'!J30</f>
        <v>0</v>
      </c>
      <c r="AH97" s="169"/>
      <c r="AI97" s="169"/>
      <c r="AJ97" s="169"/>
      <c r="AK97" s="169"/>
      <c r="AL97" s="169"/>
      <c r="AM97" s="169"/>
      <c r="AN97" s="168">
        <f>SUM(AG97,AT97)</f>
        <v>0</v>
      </c>
      <c r="AO97" s="169"/>
      <c r="AP97" s="169"/>
      <c r="AQ97" s="77" t="s">
        <v>83</v>
      </c>
      <c r="AR97" s="74"/>
      <c r="AS97" s="83">
        <v>0</v>
      </c>
      <c r="AT97" s="84">
        <f>ROUND(SUM(AV97:AW97),2)</f>
        <v>0</v>
      </c>
      <c r="AU97" s="85">
        <f>'00 - Vedlejší a ostatní n...'!P117</f>
        <v>0</v>
      </c>
      <c r="AV97" s="84">
        <f>'00 - Vedlejší a ostatní n...'!J33</f>
        <v>0</v>
      </c>
      <c r="AW97" s="84">
        <f>'00 - Vedlejší a ostatní n...'!J34</f>
        <v>0</v>
      </c>
      <c r="AX97" s="84">
        <f>'00 - Vedlejší a ostatní n...'!J35</f>
        <v>0</v>
      </c>
      <c r="AY97" s="84">
        <f>'00 - Vedlejší a ostatní n...'!J36</f>
        <v>0</v>
      </c>
      <c r="AZ97" s="84">
        <f>'00 - Vedlejší a ostatní n...'!F33</f>
        <v>0</v>
      </c>
      <c r="BA97" s="84">
        <f>'00 - Vedlejší a ostatní n...'!F34</f>
        <v>0</v>
      </c>
      <c r="BB97" s="84">
        <f>'00 - Vedlejší a ostatní n...'!F35</f>
        <v>0</v>
      </c>
      <c r="BC97" s="84">
        <f>'00 - Vedlejší a ostatní n...'!F36</f>
        <v>0</v>
      </c>
      <c r="BD97" s="86">
        <f>'00 - Vedlejší a ostatní n...'!F37</f>
        <v>0</v>
      </c>
      <c r="BT97" s="82" t="s">
        <v>18</v>
      </c>
      <c r="BV97" s="82" t="s">
        <v>78</v>
      </c>
      <c r="BW97" s="82" t="s">
        <v>91</v>
      </c>
      <c r="BX97" s="82" t="s">
        <v>4</v>
      </c>
      <c r="CL97" s="82" t="s">
        <v>1</v>
      </c>
      <c r="CM97" s="82" t="s">
        <v>85</v>
      </c>
    </row>
    <row r="98" spans="1:91" s="2" customFormat="1" ht="30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  <row r="99" spans="1:91" s="2" customFormat="1" ht="6.95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27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</sheetData>
  <mergeCells count="48"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102 - Chodník'!C2" display="/"/>
    <hyperlink ref="A96" location="'301 - Odvodnění'!C2" display="/"/>
    <hyperlink ref="A97" location="'00 - Vedlejší a ostatní 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showGridLines="0" tabSelected="1" topLeftCell="A116" workbookViewId="0">
      <selection activeCell="I126" sqref="I1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178" t="s">
        <v>5</v>
      </c>
      <c r="M2" s="159"/>
      <c r="N2" s="159"/>
      <c r="O2" s="159"/>
      <c r="P2" s="159"/>
      <c r="Q2" s="159"/>
      <c r="R2" s="159"/>
      <c r="S2" s="159"/>
      <c r="T2" s="159"/>
      <c r="U2" s="159"/>
      <c r="V2" s="159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85</v>
      </c>
    </row>
    <row r="4" spans="1:46" s="1" customFormat="1" ht="24.95" customHeight="1">
      <c r="B4" s="17"/>
      <c r="D4" s="18" t="s">
        <v>92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193" t="str">
        <f>'Rekapitulace stavby'!K6</f>
        <v>Hradištko - Chodník VI.etapa</v>
      </c>
      <c r="F7" s="194"/>
      <c r="G7" s="194"/>
      <c r="H7" s="194"/>
      <c r="L7" s="17"/>
    </row>
    <row r="8" spans="1:46" s="2" customFormat="1" ht="12" customHeight="1">
      <c r="A8" s="26"/>
      <c r="B8" s="27"/>
      <c r="C8" s="26"/>
      <c r="D8" s="23" t="s">
        <v>93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9" t="s">
        <v>94</v>
      </c>
      <c r="F9" s="192"/>
      <c r="G9" s="192"/>
      <c r="H9" s="19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19</v>
      </c>
      <c r="E12" s="26"/>
      <c r="F12" s="21" t="s">
        <v>20</v>
      </c>
      <c r="G12" s="26"/>
      <c r="H12" s="26"/>
      <c r="I12" s="23" t="s">
        <v>21</v>
      </c>
      <c r="J12" s="49">
        <f>'Rekapitulace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24</v>
      </c>
      <c r="E14" s="26"/>
      <c r="F14" s="26"/>
      <c r="G14" s="26"/>
      <c r="H14" s="26"/>
      <c r="I14" s="23" t="s">
        <v>25</v>
      </c>
      <c r="J14" s="21" t="str">
        <f>IF('Rekapitulace stavby'!AN10="","",'Rekapitulace stavby'!AN10)</f>
        <v>00241245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Hradištko,252 09 Hradištko, Ve Dvoře 1</v>
      </c>
      <c r="F15" s="26"/>
      <c r="G15" s="26"/>
      <c r="H15" s="26"/>
      <c r="I15" s="23" t="s">
        <v>27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28</v>
      </c>
      <c r="E17" s="26"/>
      <c r="F17" s="26"/>
      <c r="G17" s="26"/>
      <c r="H17" s="26"/>
      <c r="I17" s="23" t="s">
        <v>25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58" t="str">
        <f>'Rekapitulace stavby'!E14</f>
        <v xml:space="preserve"> </v>
      </c>
      <c r="F18" s="158"/>
      <c r="G18" s="158"/>
      <c r="H18" s="158"/>
      <c r="I18" s="23" t="s">
        <v>27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29</v>
      </c>
      <c r="E20" s="26"/>
      <c r="F20" s="26"/>
      <c r="G20" s="26"/>
      <c r="H20" s="26"/>
      <c r="I20" s="23" t="s">
        <v>25</v>
      </c>
      <c r="J20" s="21" t="str">
        <f>IF('Rekapitulace stavby'!AN16="","",'Rekapitulace stavby'!AN16)</f>
        <v>87396521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>Ing. Jiří Sobol, 280 01 Hradešín 29</v>
      </c>
      <c r="F21" s="26"/>
      <c r="G21" s="26"/>
      <c r="H21" s="26"/>
      <c r="I21" s="23" t="s">
        <v>27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33</v>
      </c>
      <c r="E23" s="26"/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34</v>
      </c>
      <c r="F24" s="26"/>
      <c r="G24" s="26"/>
      <c r="H24" s="26"/>
      <c r="I24" s="23" t="s">
        <v>27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61" t="s">
        <v>1</v>
      </c>
      <c r="F27" s="161"/>
      <c r="G27" s="161"/>
      <c r="H27" s="16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36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38</v>
      </c>
      <c r="G32" s="26"/>
      <c r="H32" s="26"/>
      <c r="I32" s="30" t="s">
        <v>37</v>
      </c>
      <c r="J32" s="30" t="s">
        <v>39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40</v>
      </c>
      <c r="E33" s="23" t="s">
        <v>41</v>
      </c>
      <c r="F33" s="94">
        <f>ROUND((SUM(BE122:BE142)),  2)</f>
        <v>0</v>
      </c>
      <c r="G33" s="26"/>
      <c r="H33" s="26"/>
      <c r="I33" s="95">
        <v>0.21</v>
      </c>
      <c r="J33" s="94">
        <f>ROUND(((SUM(BE122:BE142))*I33),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42</v>
      </c>
      <c r="F34" s="94">
        <f>ROUND((SUM(BF122:BF142)),  2)</f>
        <v>0</v>
      </c>
      <c r="G34" s="26"/>
      <c r="H34" s="26"/>
      <c r="I34" s="95">
        <v>0.15</v>
      </c>
      <c r="J34" s="94">
        <f>ROUND(((SUM(BF122:BF142))*I34),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43</v>
      </c>
      <c r="F35" s="94">
        <f>ROUND((SUM(BG122:BG142)),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44</v>
      </c>
      <c r="F36" s="94">
        <f>ROUND((SUM(BH122:BH142)),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45</v>
      </c>
      <c r="F37" s="94">
        <f>ROUND((SUM(BI122:BI142)),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46</v>
      </c>
      <c r="E39" s="54"/>
      <c r="F39" s="54"/>
      <c r="G39" s="98" t="s">
        <v>47</v>
      </c>
      <c r="H39" s="99" t="s">
        <v>48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49</v>
      </c>
      <c r="E50" s="38"/>
      <c r="F50" s="38"/>
      <c r="G50" s="37" t="s">
        <v>50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51</v>
      </c>
      <c r="E61" s="29"/>
      <c r="F61" s="102" t="s">
        <v>52</v>
      </c>
      <c r="G61" s="39" t="s">
        <v>51</v>
      </c>
      <c r="H61" s="29"/>
      <c r="I61" s="29"/>
      <c r="J61" s="103" t="s">
        <v>52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53</v>
      </c>
      <c r="E65" s="40"/>
      <c r="F65" s="40"/>
      <c r="G65" s="37" t="s">
        <v>54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51</v>
      </c>
      <c r="E76" s="29"/>
      <c r="F76" s="102" t="s">
        <v>52</v>
      </c>
      <c r="G76" s="39" t="s">
        <v>51</v>
      </c>
      <c r="H76" s="29"/>
      <c r="I76" s="29"/>
      <c r="J76" s="103" t="s">
        <v>52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3" t="str">
        <f>E7</f>
        <v>Hradištko - Chodník VI.etapa</v>
      </c>
      <c r="F85" s="194"/>
      <c r="G85" s="194"/>
      <c r="H85" s="19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9" t="str">
        <f>E9</f>
        <v>102 - Chodník</v>
      </c>
      <c r="F87" s="192"/>
      <c r="G87" s="192"/>
      <c r="H87" s="19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19</v>
      </c>
      <c r="D89" s="26"/>
      <c r="E89" s="26"/>
      <c r="F89" s="21" t="str">
        <f>F12</f>
        <v xml:space="preserve"> </v>
      </c>
      <c r="G89" s="26"/>
      <c r="H89" s="26"/>
      <c r="I89" s="23" t="s">
        <v>21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customHeight="1">
      <c r="A91" s="26"/>
      <c r="B91" s="27"/>
      <c r="C91" s="23" t="s">
        <v>24</v>
      </c>
      <c r="D91" s="26"/>
      <c r="E91" s="26"/>
      <c r="F91" s="21" t="str">
        <f>E15</f>
        <v>Obec Hradištko,252 09 Hradištko, Ve Dvoře 1</v>
      </c>
      <c r="G91" s="26"/>
      <c r="H91" s="26"/>
      <c r="I91" s="23" t="s">
        <v>29</v>
      </c>
      <c r="J91" s="24" t="str">
        <f>E21</f>
        <v>Ing. Jiří Sobol, 280 01 Hradešín 29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28</v>
      </c>
      <c r="D92" s="26"/>
      <c r="E92" s="26"/>
      <c r="F92" s="21" t="str">
        <f>IF(E18="","",E18)</f>
        <v xml:space="preserve"> </v>
      </c>
      <c r="G92" s="26"/>
      <c r="H92" s="26"/>
      <c r="I92" s="23" t="s">
        <v>33</v>
      </c>
      <c r="J92" s="24" t="str">
        <f>E24</f>
        <v>Ing. Jiří Sobol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96</v>
      </c>
      <c r="D94" s="96"/>
      <c r="E94" s="96"/>
      <c r="F94" s="96"/>
      <c r="G94" s="96"/>
      <c r="H94" s="96"/>
      <c r="I94" s="96"/>
      <c r="J94" s="105" t="s">
        <v>97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98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99</v>
      </c>
    </row>
    <row r="97" spans="1:31" s="9" customFormat="1" ht="24.95" customHeight="1">
      <c r="B97" s="107"/>
      <c r="D97" s="108" t="s">
        <v>100</v>
      </c>
      <c r="E97" s="109"/>
      <c r="F97" s="109"/>
      <c r="G97" s="109"/>
      <c r="H97" s="109"/>
      <c r="I97" s="109"/>
      <c r="J97" s="110">
        <f>J123</f>
        <v>0</v>
      </c>
      <c r="L97" s="107"/>
    </row>
    <row r="98" spans="1:31" s="10" customFormat="1" ht="19.899999999999999" customHeight="1">
      <c r="B98" s="111"/>
      <c r="D98" s="112" t="s">
        <v>101</v>
      </c>
      <c r="E98" s="113"/>
      <c r="F98" s="113"/>
      <c r="G98" s="113"/>
      <c r="H98" s="113"/>
      <c r="I98" s="113"/>
      <c r="J98" s="114">
        <f>J124</f>
        <v>0</v>
      </c>
      <c r="L98" s="111"/>
    </row>
    <row r="99" spans="1:31" s="10" customFormat="1" ht="19.899999999999999" customHeight="1">
      <c r="B99" s="111"/>
      <c r="D99" s="112" t="s">
        <v>102</v>
      </c>
      <c r="E99" s="113"/>
      <c r="F99" s="113"/>
      <c r="G99" s="113"/>
      <c r="H99" s="113"/>
      <c r="I99" s="113"/>
      <c r="J99" s="114">
        <f>J129</f>
        <v>0</v>
      </c>
      <c r="L99" s="111"/>
    </row>
    <row r="100" spans="1:31" s="10" customFormat="1" ht="19.899999999999999" customHeight="1">
      <c r="B100" s="111"/>
      <c r="D100" s="112" t="s">
        <v>103</v>
      </c>
      <c r="E100" s="113"/>
      <c r="F100" s="113"/>
      <c r="G100" s="113"/>
      <c r="H100" s="113"/>
      <c r="I100" s="113"/>
      <c r="J100" s="114">
        <f>J131</f>
        <v>0</v>
      </c>
      <c r="L100" s="111"/>
    </row>
    <row r="101" spans="1:31" s="10" customFormat="1" ht="19.899999999999999" customHeight="1">
      <c r="B101" s="111"/>
      <c r="D101" s="112" t="s">
        <v>104</v>
      </c>
      <c r="E101" s="113"/>
      <c r="F101" s="113"/>
      <c r="G101" s="113"/>
      <c r="H101" s="113"/>
      <c r="I101" s="113"/>
      <c r="J101" s="114">
        <f>J138</f>
        <v>0</v>
      </c>
      <c r="L101" s="111"/>
    </row>
    <row r="102" spans="1:31" s="10" customFormat="1" ht="19.899999999999999" customHeight="1">
      <c r="B102" s="111"/>
      <c r="D102" s="112" t="s">
        <v>105</v>
      </c>
      <c r="E102" s="113"/>
      <c r="F102" s="113"/>
      <c r="G102" s="113"/>
      <c r="H102" s="113"/>
      <c r="I102" s="113"/>
      <c r="J102" s="114">
        <f>J141</f>
        <v>0</v>
      </c>
      <c r="L102" s="111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106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14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3" t="str">
        <f>E7</f>
        <v>Hradištko - Chodník VI.etapa</v>
      </c>
      <c r="F112" s="194"/>
      <c r="G112" s="194"/>
      <c r="H112" s="194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79" t="str">
        <f>E9</f>
        <v>102 - Chodník</v>
      </c>
      <c r="F114" s="192"/>
      <c r="G114" s="192"/>
      <c r="H114" s="192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19</v>
      </c>
      <c r="D116" s="26"/>
      <c r="E116" s="26"/>
      <c r="F116" s="21" t="str">
        <f>F12</f>
        <v xml:space="preserve"> </v>
      </c>
      <c r="G116" s="26"/>
      <c r="H116" s="26"/>
      <c r="I116" s="23" t="s">
        <v>21</v>
      </c>
      <c r="J116" s="49">
        <f>IF(J12="","",J12)</f>
        <v>0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5.7" customHeight="1">
      <c r="A118" s="26"/>
      <c r="B118" s="27"/>
      <c r="C118" s="23" t="s">
        <v>24</v>
      </c>
      <c r="D118" s="26"/>
      <c r="E118" s="26"/>
      <c r="F118" s="21" t="str">
        <f>E15</f>
        <v>Obec Hradištko,252 09 Hradištko, Ve Dvoře 1</v>
      </c>
      <c r="G118" s="26"/>
      <c r="H118" s="26"/>
      <c r="I118" s="23" t="s">
        <v>29</v>
      </c>
      <c r="J118" s="24" t="str">
        <f>E21</f>
        <v>Ing. Jiří Sobol, 280 01 Hradešín 29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28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33</v>
      </c>
      <c r="J119" s="24" t="str">
        <f>E24</f>
        <v>Ing. Jiří Sobol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5"/>
      <c r="B121" s="116"/>
      <c r="C121" s="117" t="s">
        <v>107</v>
      </c>
      <c r="D121" s="118" t="s">
        <v>61</v>
      </c>
      <c r="E121" s="118" t="s">
        <v>57</v>
      </c>
      <c r="F121" s="118" t="s">
        <v>58</v>
      </c>
      <c r="G121" s="118" t="s">
        <v>108</v>
      </c>
      <c r="H121" s="118" t="s">
        <v>109</v>
      </c>
      <c r="I121" s="118" t="s">
        <v>110</v>
      </c>
      <c r="J121" s="119" t="s">
        <v>97</v>
      </c>
      <c r="K121" s="120" t="s">
        <v>111</v>
      </c>
      <c r="L121" s="121"/>
      <c r="M121" s="56" t="s">
        <v>1</v>
      </c>
      <c r="N121" s="57" t="s">
        <v>40</v>
      </c>
      <c r="O121" s="57" t="s">
        <v>112</v>
      </c>
      <c r="P121" s="57" t="s">
        <v>113</v>
      </c>
      <c r="Q121" s="57" t="s">
        <v>114</v>
      </c>
      <c r="R121" s="57" t="s">
        <v>115</v>
      </c>
      <c r="S121" s="57" t="s">
        <v>116</v>
      </c>
      <c r="T121" s="58" t="s">
        <v>117</v>
      </c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</row>
    <row r="122" spans="1:65" s="2" customFormat="1" ht="22.9" customHeight="1">
      <c r="A122" s="26"/>
      <c r="B122" s="27"/>
      <c r="C122" s="63" t="s">
        <v>118</v>
      </c>
      <c r="D122" s="26"/>
      <c r="E122" s="26"/>
      <c r="F122" s="26"/>
      <c r="G122" s="26"/>
      <c r="H122" s="26"/>
      <c r="I122" s="26"/>
      <c r="J122" s="122">
        <f>BK122</f>
        <v>0</v>
      </c>
      <c r="K122" s="26"/>
      <c r="L122" s="27"/>
      <c r="M122" s="59"/>
      <c r="N122" s="50"/>
      <c r="O122" s="60"/>
      <c r="P122" s="123">
        <f>P123</f>
        <v>0</v>
      </c>
      <c r="Q122" s="60"/>
      <c r="R122" s="123">
        <f>R123</f>
        <v>0</v>
      </c>
      <c r="S122" s="60"/>
      <c r="T122" s="124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75</v>
      </c>
      <c r="AU122" s="14" t="s">
        <v>99</v>
      </c>
      <c r="BK122" s="125">
        <f>BK123</f>
        <v>0</v>
      </c>
    </row>
    <row r="123" spans="1:65" s="12" customFormat="1" ht="25.9" customHeight="1">
      <c r="B123" s="126"/>
      <c r="D123" s="127" t="s">
        <v>75</v>
      </c>
      <c r="E123" s="128" t="s">
        <v>119</v>
      </c>
      <c r="F123" s="128" t="s">
        <v>120</v>
      </c>
      <c r="J123" s="129">
        <f>BK123</f>
        <v>0</v>
      </c>
      <c r="L123" s="126"/>
      <c r="M123" s="130"/>
      <c r="N123" s="131"/>
      <c r="O123" s="131"/>
      <c r="P123" s="132">
        <f>P124+P129+P131+P138+P141</f>
        <v>0</v>
      </c>
      <c r="Q123" s="131"/>
      <c r="R123" s="132">
        <f>R124+R129+R131+R138+R141</f>
        <v>0</v>
      </c>
      <c r="S123" s="131"/>
      <c r="T123" s="133">
        <f>T124+T129+T131+T138+T141</f>
        <v>0</v>
      </c>
      <c r="AR123" s="127" t="s">
        <v>18</v>
      </c>
      <c r="AT123" s="134" t="s">
        <v>75</v>
      </c>
      <c r="AU123" s="134" t="s">
        <v>76</v>
      </c>
      <c r="AY123" s="127" t="s">
        <v>121</v>
      </c>
      <c r="BK123" s="135">
        <f>BK124+BK129+BK131+BK138+BK141</f>
        <v>0</v>
      </c>
    </row>
    <row r="124" spans="1:65" s="12" customFormat="1" ht="22.9" customHeight="1">
      <c r="B124" s="126"/>
      <c r="D124" s="127" t="s">
        <v>75</v>
      </c>
      <c r="E124" s="136" t="s">
        <v>18</v>
      </c>
      <c r="F124" s="136" t="s">
        <v>122</v>
      </c>
      <c r="J124" s="137">
        <f>BK124</f>
        <v>0</v>
      </c>
      <c r="L124" s="126"/>
      <c r="M124" s="130"/>
      <c r="N124" s="131"/>
      <c r="O124" s="131"/>
      <c r="P124" s="132">
        <f>SUM(P125:P128)</f>
        <v>0</v>
      </c>
      <c r="Q124" s="131"/>
      <c r="R124" s="132">
        <f>SUM(R125:R128)</f>
        <v>0</v>
      </c>
      <c r="S124" s="131"/>
      <c r="T124" s="133">
        <f>SUM(T125:T128)</f>
        <v>0</v>
      </c>
      <c r="AR124" s="127" t="s">
        <v>18</v>
      </c>
      <c r="AT124" s="134" t="s">
        <v>75</v>
      </c>
      <c r="AU124" s="134" t="s">
        <v>18</v>
      </c>
      <c r="AY124" s="127" t="s">
        <v>121</v>
      </c>
      <c r="BK124" s="135">
        <f>SUM(BK125:BK128)</f>
        <v>0</v>
      </c>
    </row>
    <row r="125" spans="1:65" s="2" customFormat="1" ht="24.2" customHeight="1">
      <c r="A125" s="26"/>
      <c r="B125" s="138"/>
      <c r="C125" s="139" t="s">
        <v>85</v>
      </c>
      <c r="D125" s="139" t="s">
        <v>123</v>
      </c>
      <c r="E125" s="140" t="s">
        <v>126</v>
      </c>
      <c r="F125" s="156" t="s">
        <v>127</v>
      </c>
      <c r="G125" s="142" t="s">
        <v>124</v>
      </c>
      <c r="H125" s="143">
        <v>85</v>
      </c>
      <c r="I125" s="144">
        <v>0</v>
      </c>
      <c r="J125" s="144">
        <f t="shared" ref="J125:J128" si="0">ROUND(I125*H125,2)</f>
        <v>0</v>
      </c>
      <c r="K125" s="145"/>
      <c r="L125" s="27"/>
      <c r="M125" s="146" t="s">
        <v>1</v>
      </c>
      <c r="N125" s="147" t="s">
        <v>41</v>
      </c>
      <c r="O125" s="148">
        <v>0</v>
      </c>
      <c r="P125" s="148">
        <f t="shared" ref="P125:P128" si="1">O125*H125</f>
        <v>0</v>
      </c>
      <c r="Q125" s="148">
        <v>0</v>
      </c>
      <c r="R125" s="148">
        <f t="shared" ref="R125:R128" si="2">Q125*H125</f>
        <v>0</v>
      </c>
      <c r="S125" s="148">
        <v>0</v>
      </c>
      <c r="T125" s="149">
        <f t="shared" ref="T125:T128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125</v>
      </c>
      <c r="AT125" s="150" t="s">
        <v>123</v>
      </c>
      <c r="AU125" s="150" t="s">
        <v>85</v>
      </c>
      <c r="AY125" s="14" t="s">
        <v>121</v>
      </c>
      <c r="BE125" s="151">
        <f t="shared" ref="BE125:BE128" si="4">IF(N125="základní",J125,0)</f>
        <v>0</v>
      </c>
      <c r="BF125" s="151">
        <f t="shared" ref="BF125:BF128" si="5">IF(N125="snížená",J125,0)</f>
        <v>0</v>
      </c>
      <c r="BG125" s="151">
        <f t="shared" ref="BG125:BG128" si="6">IF(N125="zákl. přenesená",J125,0)</f>
        <v>0</v>
      </c>
      <c r="BH125" s="151">
        <f t="shared" ref="BH125:BH128" si="7">IF(N125="sníž. přenesená",J125,0)</f>
        <v>0</v>
      </c>
      <c r="BI125" s="151">
        <f t="shared" ref="BI125:BI128" si="8">IF(N125="nulová",J125,0)</f>
        <v>0</v>
      </c>
      <c r="BJ125" s="14" t="s">
        <v>18</v>
      </c>
      <c r="BK125" s="151">
        <f t="shared" ref="BK125:BK128" si="9">ROUND(I125*H125,2)</f>
        <v>0</v>
      </c>
      <c r="BL125" s="14" t="s">
        <v>125</v>
      </c>
      <c r="BM125" s="150" t="s">
        <v>128</v>
      </c>
    </row>
    <row r="126" spans="1:65" s="2" customFormat="1" ht="14.45" customHeight="1">
      <c r="A126" s="26"/>
      <c r="B126" s="138"/>
      <c r="C126" s="139" t="s">
        <v>125</v>
      </c>
      <c r="D126" s="139" t="s">
        <v>123</v>
      </c>
      <c r="E126" s="140" t="s">
        <v>132</v>
      </c>
      <c r="F126" s="141" t="s">
        <v>133</v>
      </c>
      <c r="G126" s="142" t="s">
        <v>134</v>
      </c>
      <c r="H126" s="143">
        <v>312</v>
      </c>
      <c r="I126" s="144">
        <v>0</v>
      </c>
      <c r="J126" s="144">
        <f t="shared" si="0"/>
        <v>0</v>
      </c>
      <c r="K126" s="145"/>
      <c r="L126" s="27"/>
      <c r="M126" s="146" t="s">
        <v>1</v>
      </c>
      <c r="N126" s="147" t="s">
        <v>41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125</v>
      </c>
      <c r="AT126" s="150" t="s">
        <v>123</v>
      </c>
      <c r="AU126" s="150" t="s">
        <v>85</v>
      </c>
      <c r="AY126" s="14" t="s">
        <v>121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18</v>
      </c>
      <c r="BK126" s="151">
        <f t="shared" si="9"/>
        <v>0</v>
      </c>
      <c r="BL126" s="14" t="s">
        <v>125</v>
      </c>
      <c r="BM126" s="150" t="s">
        <v>135</v>
      </c>
    </row>
    <row r="127" spans="1:65" s="2" customFormat="1" ht="14.45" customHeight="1">
      <c r="A127" s="26"/>
      <c r="B127" s="138"/>
      <c r="C127" s="139" t="s">
        <v>136</v>
      </c>
      <c r="D127" s="139" t="s">
        <v>123</v>
      </c>
      <c r="E127" s="140" t="s">
        <v>137</v>
      </c>
      <c r="F127" s="141" t="s">
        <v>138</v>
      </c>
      <c r="G127" s="142" t="s">
        <v>134</v>
      </c>
      <c r="H127" s="143">
        <v>96</v>
      </c>
      <c r="I127" s="144">
        <v>0</v>
      </c>
      <c r="J127" s="144">
        <f t="shared" si="0"/>
        <v>0</v>
      </c>
      <c r="K127" s="145"/>
      <c r="L127" s="27"/>
      <c r="M127" s="146" t="s">
        <v>1</v>
      </c>
      <c r="N127" s="147" t="s">
        <v>41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125</v>
      </c>
      <c r="AT127" s="150" t="s">
        <v>123</v>
      </c>
      <c r="AU127" s="150" t="s">
        <v>85</v>
      </c>
      <c r="AY127" s="14" t="s">
        <v>121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18</v>
      </c>
      <c r="BK127" s="151">
        <f t="shared" si="9"/>
        <v>0</v>
      </c>
      <c r="BL127" s="14" t="s">
        <v>125</v>
      </c>
      <c r="BM127" s="150" t="s">
        <v>139</v>
      </c>
    </row>
    <row r="128" spans="1:65" s="2" customFormat="1" ht="14.45" customHeight="1">
      <c r="A128" s="26"/>
      <c r="B128" s="138"/>
      <c r="C128" s="139" t="s">
        <v>140</v>
      </c>
      <c r="D128" s="139" t="s">
        <v>123</v>
      </c>
      <c r="E128" s="140" t="s">
        <v>141</v>
      </c>
      <c r="F128" s="141" t="s">
        <v>142</v>
      </c>
      <c r="G128" s="142" t="s">
        <v>134</v>
      </c>
      <c r="H128" s="143">
        <v>96</v>
      </c>
      <c r="I128" s="144">
        <v>0</v>
      </c>
      <c r="J128" s="144">
        <f t="shared" si="0"/>
        <v>0</v>
      </c>
      <c r="K128" s="145"/>
      <c r="L128" s="27"/>
      <c r="M128" s="146" t="s">
        <v>1</v>
      </c>
      <c r="N128" s="147" t="s">
        <v>41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125</v>
      </c>
      <c r="AT128" s="150" t="s">
        <v>123</v>
      </c>
      <c r="AU128" s="150" t="s">
        <v>85</v>
      </c>
      <c r="AY128" s="14" t="s">
        <v>121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18</v>
      </c>
      <c r="BK128" s="151">
        <f t="shared" si="9"/>
        <v>0</v>
      </c>
      <c r="BL128" s="14" t="s">
        <v>125</v>
      </c>
      <c r="BM128" s="150" t="s">
        <v>143</v>
      </c>
    </row>
    <row r="129" spans="1:65" s="12" customFormat="1" ht="22.9" customHeight="1">
      <c r="B129" s="126"/>
      <c r="D129" s="127" t="s">
        <v>75</v>
      </c>
      <c r="E129" s="136" t="s">
        <v>85</v>
      </c>
      <c r="F129" s="136" t="s">
        <v>144</v>
      </c>
      <c r="J129" s="137">
        <f>BK129</f>
        <v>0</v>
      </c>
      <c r="L129" s="126"/>
      <c r="M129" s="130"/>
      <c r="N129" s="131"/>
      <c r="O129" s="131"/>
      <c r="P129" s="132">
        <f>SUM(P130:P130)</f>
        <v>0</v>
      </c>
      <c r="Q129" s="131"/>
      <c r="R129" s="132">
        <f>SUM(R130:R130)</f>
        <v>0</v>
      </c>
      <c r="S129" s="131"/>
      <c r="T129" s="133">
        <f>SUM(T130:T130)</f>
        <v>0</v>
      </c>
      <c r="AR129" s="127" t="s">
        <v>18</v>
      </c>
      <c r="AT129" s="134" t="s">
        <v>75</v>
      </c>
      <c r="AU129" s="134" t="s">
        <v>18</v>
      </c>
      <c r="AY129" s="127" t="s">
        <v>121</v>
      </c>
      <c r="BK129" s="135">
        <f>SUM(BK130:BK130)</f>
        <v>0</v>
      </c>
    </row>
    <row r="130" spans="1:65" s="2" customFormat="1" ht="24.2" customHeight="1">
      <c r="A130" s="26"/>
      <c r="B130" s="138"/>
      <c r="C130" s="139" t="s">
        <v>7</v>
      </c>
      <c r="D130" s="139" t="s">
        <v>123</v>
      </c>
      <c r="E130" s="140" t="s">
        <v>145</v>
      </c>
      <c r="F130" s="156" t="s">
        <v>235</v>
      </c>
      <c r="G130" s="142" t="s">
        <v>146</v>
      </c>
      <c r="H130" s="143">
        <v>70</v>
      </c>
      <c r="I130" s="144">
        <v>0</v>
      </c>
      <c r="J130" s="144">
        <f>ROUND(I130*H130,2)</f>
        <v>0</v>
      </c>
      <c r="K130" s="145"/>
      <c r="L130" s="27"/>
      <c r="M130" s="146" t="s">
        <v>1</v>
      </c>
      <c r="N130" s="147" t="s">
        <v>41</v>
      </c>
      <c r="O130" s="148">
        <v>0</v>
      </c>
      <c r="P130" s="148">
        <f>O130*H130</f>
        <v>0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125</v>
      </c>
      <c r="AT130" s="150" t="s">
        <v>123</v>
      </c>
      <c r="AU130" s="150" t="s">
        <v>85</v>
      </c>
      <c r="AY130" s="14" t="s">
        <v>121</v>
      </c>
      <c r="BE130" s="151">
        <f>IF(N130="základní",J130,0)</f>
        <v>0</v>
      </c>
      <c r="BF130" s="151">
        <f>IF(N130="snížená",J130,0)</f>
        <v>0</v>
      </c>
      <c r="BG130" s="151">
        <f>IF(N130="zákl. přenesená",J130,0)</f>
        <v>0</v>
      </c>
      <c r="BH130" s="151">
        <f>IF(N130="sníž. přenesená",J130,0)</f>
        <v>0</v>
      </c>
      <c r="BI130" s="151">
        <f>IF(N130="nulová",J130,0)</f>
        <v>0</v>
      </c>
      <c r="BJ130" s="14" t="s">
        <v>18</v>
      </c>
      <c r="BK130" s="151">
        <f>ROUND(I130*H130,2)</f>
        <v>0</v>
      </c>
      <c r="BL130" s="14" t="s">
        <v>125</v>
      </c>
      <c r="BM130" s="150" t="s">
        <v>147</v>
      </c>
    </row>
    <row r="131" spans="1:65" s="12" customFormat="1" ht="22.9" customHeight="1">
      <c r="B131" s="126"/>
      <c r="D131" s="127" t="s">
        <v>75</v>
      </c>
      <c r="E131" s="136" t="s">
        <v>136</v>
      </c>
      <c r="F131" s="136" t="s">
        <v>148</v>
      </c>
      <c r="J131" s="137">
        <f>BK131</f>
        <v>0</v>
      </c>
      <c r="L131" s="126"/>
      <c r="M131" s="130"/>
      <c r="N131" s="131"/>
      <c r="O131" s="131"/>
      <c r="P131" s="132">
        <f>SUM(P132:P137)</f>
        <v>0</v>
      </c>
      <c r="Q131" s="131"/>
      <c r="R131" s="132">
        <f>SUM(R132:R137)</f>
        <v>0</v>
      </c>
      <c r="S131" s="131"/>
      <c r="T131" s="133">
        <f>SUM(T132:T137)</f>
        <v>0</v>
      </c>
      <c r="AR131" s="127" t="s">
        <v>18</v>
      </c>
      <c r="AT131" s="134" t="s">
        <v>75</v>
      </c>
      <c r="AU131" s="134" t="s">
        <v>18</v>
      </c>
      <c r="AY131" s="127" t="s">
        <v>121</v>
      </c>
      <c r="BK131" s="135">
        <f>SUM(BK132:BK137)</f>
        <v>0</v>
      </c>
    </row>
    <row r="132" spans="1:65" s="2" customFormat="1" ht="24.2" customHeight="1">
      <c r="A132" s="26"/>
      <c r="B132" s="138"/>
      <c r="C132" s="139" t="s">
        <v>149</v>
      </c>
      <c r="D132" s="139" t="s">
        <v>123</v>
      </c>
      <c r="E132" s="140" t="s">
        <v>150</v>
      </c>
      <c r="F132" s="141" t="s">
        <v>151</v>
      </c>
      <c r="G132" s="142" t="s">
        <v>134</v>
      </c>
      <c r="H132" s="143">
        <v>46</v>
      </c>
      <c r="I132" s="144">
        <v>0</v>
      </c>
      <c r="J132" s="144">
        <f t="shared" ref="J132:J137" si="10">ROUND(I132*H132,2)</f>
        <v>0</v>
      </c>
      <c r="K132" s="145"/>
      <c r="L132" s="27"/>
      <c r="M132" s="146" t="s">
        <v>1</v>
      </c>
      <c r="N132" s="147" t="s">
        <v>41</v>
      </c>
      <c r="O132" s="148">
        <v>0</v>
      </c>
      <c r="P132" s="148">
        <f t="shared" ref="P132:P137" si="11">O132*H132</f>
        <v>0</v>
      </c>
      <c r="Q132" s="148">
        <v>0</v>
      </c>
      <c r="R132" s="148">
        <f t="shared" ref="R132:R137" si="12">Q132*H132</f>
        <v>0</v>
      </c>
      <c r="S132" s="148">
        <v>0</v>
      </c>
      <c r="T132" s="149">
        <f t="shared" ref="T132:T137" si="1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125</v>
      </c>
      <c r="AT132" s="150" t="s">
        <v>123</v>
      </c>
      <c r="AU132" s="150" t="s">
        <v>85</v>
      </c>
      <c r="AY132" s="14" t="s">
        <v>121</v>
      </c>
      <c r="BE132" s="151">
        <f t="shared" ref="BE132:BE137" si="14">IF(N132="základní",J132,0)</f>
        <v>0</v>
      </c>
      <c r="BF132" s="151">
        <f t="shared" ref="BF132:BF137" si="15">IF(N132="snížená",J132,0)</f>
        <v>0</v>
      </c>
      <c r="BG132" s="151">
        <f t="shared" ref="BG132:BG137" si="16">IF(N132="zákl. přenesená",J132,0)</f>
        <v>0</v>
      </c>
      <c r="BH132" s="151">
        <f t="shared" ref="BH132:BH137" si="17">IF(N132="sníž. přenesená",J132,0)</f>
        <v>0</v>
      </c>
      <c r="BI132" s="151">
        <f t="shared" ref="BI132:BI137" si="18">IF(N132="nulová",J132,0)</f>
        <v>0</v>
      </c>
      <c r="BJ132" s="14" t="s">
        <v>18</v>
      </c>
      <c r="BK132" s="151">
        <f t="shared" ref="BK132:BK137" si="19">ROUND(I132*H132,2)</f>
        <v>0</v>
      </c>
      <c r="BL132" s="14" t="s">
        <v>125</v>
      </c>
      <c r="BM132" s="150" t="s">
        <v>152</v>
      </c>
    </row>
    <row r="133" spans="1:65" s="2" customFormat="1" ht="24.2" customHeight="1">
      <c r="A133" s="26"/>
      <c r="B133" s="138"/>
      <c r="C133" s="139" t="s">
        <v>153</v>
      </c>
      <c r="D133" s="139" t="s">
        <v>123</v>
      </c>
      <c r="E133" s="140" t="s">
        <v>154</v>
      </c>
      <c r="F133" s="156" t="s">
        <v>155</v>
      </c>
      <c r="G133" s="142" t="s">
        <v>134</v>
      </c>
      <c r="H133" s="143">
        <v>231</v>
      </c>
      <c r="I133" s="144">
        <v>0</v>
      </c>
      <c r="J133" s="144">
        <f t="shared" si="10"/>
        <v>0</v>
      </c>
      <c r="K133" s="145"/>
      <c r="L133" s="27"/>
      <c r="M133" s="146" t="s">
        <v>1</v>
      </c>
      <c r="N133" s="147" t="s">
        <v>41</v>
      </c>
      <c r="O133" s="148">
        <v>0</v>
      </c>
      <c r="P133" s="148">
        <f t="shared" si="11"/>
        <v>0</v>
      </c>
      <c r="Q133" s="148">
        <v>0</v>
      </c>
      <c r="R133" s="148">
        <f t="shared" si="12"/>
        <v>0</v>
      </c>
      <c r="S133" s="148">
        <v>0</v>
      </c>
      <c r="T133" s="149">
        <f t="shared" si="1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125</v>
      </c>
      <c r="AT133" s="150" t="s">
        <v>123</v>
      </c>
      <c r="AU133" s="150" t="s">
        <v>85</v>
      </c>
      <c r="AY133" s="14" t="s">
        <v>121</v>
      </c>
      <c r="BE133" s="151">
        <f t="shared" si="14"/>
        <v>0</v>
      </c>
      <c r="BF133" s="151">
        <f t="shared" si="15"/>
        <v>0</v>
      </c>
      <c r="BG133" s="151">
        <f t="shared" si="16"/>
        <v>0</v>
      </c>
      <c r="BH133" s="151">
        <f t="shared" si="17"/>
        <v>0</v>
      </c>
      <c r="BI133" s="151">
        <f t="shared" si="18"/>
        <v>0</v>
      </c>
      <c r="BJ133" s="14" t="s">
        <v>18</v>
      </c>
      <c r="BK133" s="151">
        <f t="shared" si="19"/>
        <v>0</v>
      </c>
      <c r="BL133" s="14" t="s">
        <v>125</v>
      </c>
      <c r="BM133" s="150" t="s">
        <v>156</v>
      </c>
    </row>
    <row r="134" spans="1:65" s="2" customFormat="1" ht="24.2" customHeight="1">
      <c r="A134" s="26"/>
      <c r="B134" s="138"/>
      <c r="C134" s="139" t="s">
        <v>157</v>
      </c>
      <c r="D134" s="139" t="s">
        <v>123</v>
      </c>
      <c r="E134" s="140" t="s">
        <v>158</v>
      </c>
      <c r="F134" s="156" t="s">
        <v>159</v>
      </c>
      <c r="G134" s="142" t="s">
        <v>134</v>
      </c>
      <c r="H134" s="157">
        <v>218</v>
      </c>
      <c r="I134" s="144">
        <v>0</v>
      </c>
      <c r="J134" s="144">
        <f t="shared" si="10"/>
        <v>0</v>
      </c>
      <c r="K134" s="145"/>
      <c r="L134" s="27"/>
      <c r="M134" s="146" t="s">
        <v>1</v>
      </c>
      <c r="N134" s="147" t="s">
        <v>41</v>
      </c>
      <c r="O134" s="148">
        <v>0</v>
      </c>
      <c r="P134" s="148">
        <f t="shared" si="11"/>
        <v>0</v>
      </c>
      <c r="Q134" s="148">
        <v>0</v>
      </c>
      <c r="R134" s="148">
        <f t="shared" si="12"/>
        <v>0</v>
      </c>
      <c r="S134" s="148">
        <v>0</v>
      </c>
      <c r="T134" s="149">
        <f t="shared" si="1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125</v>
      </c>
      <c r="AT134" s="150" t="s">
        <v>123</v>
      </c>
      <c r="AU134" s="150" t="s">
        <v>85</v>
      </c>
      <c r="AY134" s="14" t="s">
        <v>121</v>
      </c>
      <c r="BE134" s="151">
        <f t="shared" si="14"/>
        <v>0</v>
      </c>
      <c r="BF134" s="151">
        <f t="shared" si="15"/>
        <v>0</v>
      </c>
      <c r="BG134" s="151">
        <f t="shared" si="16"/>
        <v>0</v>
      </c>
      <c r="BH134" s="151">
        <f t="shared" si="17"/>
        <v>0</v>
      </c>
      <c r="BI134" s="151">
        <f t="shared" si="18"/>
        <v>0</v>
      </c>
      <c r="BJ134" s="14" t="s">
        <v>18</v>
      </c>
      <c r="BK134" s="151">
        <f t="shared" si="19"/>
        <v>0</v>
      </c>
      <c r="BL134" s="14" t="s">
        <v>125</v>
      </c>
      <c r="BM134" s="150" t="s">
        <v>160</v>
      </c>
    </row>
    <row r="135" spans="1:65" s="2" customFormat="1" ht="24.2" customHeight="1">
      <c r="A135" s="26"/>
      <c r="B135" s="138"/>
      <c r="C135" s="139" t="s">
        <v>22</v>
      </c>
      <c r="D135" s="139" t="s">
        <v>123</v>
      </c>
      <c r="E135" s="140" t="s">
        <v>161</v>
      </c>
      <c r="F135" s="141" t="s">
        <v>162</v>
      </c>
      <c r="G135" s="142" t="s">
        <v>134</v>
      </c>
      <c r="H135" s="143">
        <v>13</v>
      </c>
      <c r="I135" s="144">
        <v>0</v>
      </c>
      <c r="J135" s="144">
        <f t="shared" si="10"/>
        <v>0</v>
      </c>
      <c r="K135" s="145"/>
      <c r="L135" s="27"/>
      <c r="M135" s="146" t="s">
        <v>1</v>
      </c>
      <c r="N135" s="147" t="s">
        <v>41</v>
      </c>
      <c r="O135" s="148">
        <v>0</v>
      </c>
      <c r="P135" s="148">
        <f t="shared" si="11"/>
        <v>0</v>
      </c>
      <c r="Q135" s="148">
        <v>0</v>
      </c>
      <c r="R135" s="148">
        <f t="shared" si="12"/>
        <v>0</v>
      </c>
      <c r="S135" s="148">
        <v>0</v>
      </c>
      <c r="T135" s="149">
        <f t="shared" si="1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125</v>
      </c>
      <c r="AT135" s="150" t="s">
        <v>123</v>
      </c>
      <c r="AU135" s="150" t="s">
        <v>85</v>
      </c>
      <c r="AY135" s="14" t="s">
        <v>121</v>
      </c>
      <c r="BE135" s="151">
        <f t="shared" si="14"/>
        <v>0</v>
      </c>
      <c r="BF135" s="151">
        <f t="shared" si="15"/>
        <v>0</v>
      </c>
      <c r="BG135" s="151">
        <f t="shared" si="16"/>
        <v>0</v>
      </c>
      <c r="BH135" s="151">
        <f t="shared" si="17"/>
        <v>0</v>
      </c>
      <c r="BI135" s="151">
        <f t="shared" si="18"/>
        <v>0</v>
      </c>
      <c r="BJ135" s="14" t="s">
        <v>18</v>
      </c>
      <c r="BK135" s="151">
        <f t="shared" si="19"/>
        <v>0</v>
      </c>
      <c r="BL135" s="14" t="s">
        <v>125</v>
      </c>
      <c r="BM135" s="150" t="s">
        <v>163</v>
      </c>
    </row>
    <row r="136" spans="1:65" s="2" customFormat="1" ht="24.2" customHeight="1">
      <c r="A136" s="26"/>
      <c r="B136" s="138"/>
      <c r="C136" s="139" t="s">
        <v>164</v>
      </c>
      <c r="D136" s="139" t="s">
        <v>123</v>
      </c>
      <c r="E136" s="140" t="s">
        <v>165</v>
      </c>
      <c r="F136" s="141" t="s">
        <v>166</v>
      </c>
      <c r="G136" s="142" t="s">
        <v>134</v>
      </c>
      <c r="H136" s="143">
        <v>30</v>
      </c>
      <c r="I136" s="144">
        <v>0</v>
      </c>
      <c r="J136" s="144">
        <f t="shared" si="10"/>
        <v>0</v>
      </c>
      <c r="K136" s="145"/>
      <c r="L136" s="27"/>
      <c r="M136" s="146" t="s">
        <v>1</v>
      </c>
      <c r="N136" s="147" t="s">
        <v>41</v>
      </c>
      <c r="O136" s="148">
        <v>0</v>
      </c>
      <c r="P136" s="148">
        <f t="shared" si="11"/>
        <v>0</v>
      </c>
      <c r="Q136" s="148">
        <v>0</v>
      </c>
      <c r="R136" s="148">
        <f t="shared" si="12"/>
        <v>0</v>
      </c>
      <c r="S136" s="148">
        <v>0</v>
      </c>
      <c r="T136" s="149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125</v>
      </c>
      <c r="AT136" s="150" t="s">
        <v>123</v>
      </c>
      <c r="AU136" s="150" t="s">
        <v>85</v>
      </c>
      <c r="AY136" s="14" t="s">
        <v>121</v>
      </c>
      <c r="BE136" s="151">
        <f t="shared" si="14"/>
        <v>0</v>
      </c>
      <c r="BF136" s="151">
        <f t="shared" si="15"/>
        <v>0</v>
      </c>
      <c r="BG136" s="151">
        <f t="shared" si="16"/>
        <v>0</v>
      </c>
      <c r="BH136" s="151">
        <f t="shared" si="17"/>
        <v>0</v>
      </c>
      <c r="BI136" s="151">
        <f t="shared" si="18"/>
        <v>0</v>
      </c>
      <c r="BJ136" s="14" t="s">
        <v>18</v>
      </c>
      <c r="BK136" s="151">
        <f t="shared" si="19"/>
        <v>0</v>
      </c>
      <c r="BL136" s="14" t="s">
        <v>125</v>
      </c>
      <c r="BM136" s="150" t="s">
        <v>167</v>
      </c>
    </row>
    <row r="137" spans="1:65" s="2" customFormat="1" ht="14.45" customHeight="1">
      <c r="A137" s="26"/>
      <c r="B137" s="138"/>
      <c r="C137" s="139" t="s">
        <v>168</v>
      </c>
      <c r="D137" s="139" t="s">
        <v>123</v>
      </c>
      <c r="E137" s="140" t="s">
        <v>169</v>
      </c>
      <c r="F137" s="141" t="s">
        <v>170</v>
      </c>
      <c r="G137" s="142" t="s">
        <v>146</v>
      </c>
      <c r="H137" s="143">
        <v>160</v>
      </c>
      <c r="I137" s="144">
        <v>0</v>
      </c>
      <c r="J137" s="144">
        <f t="shared" si="10"/>
        <v>0</v>
      </c>
      <c r="K137" s="145"/>
      <c r="L137" s="27"/>
      <c r="M137" s="146" t="s">
        <v>1</v>
      </c>
      <c r="N137" s="147" t="s">
        <v>41</v>
      </c>
      <c r="O137" s="148">
        <v>0</v>
      </c>
      <c r="P137" s="148">
        <f t="shared" si="11"/>
        <v>0</v>
      </c>
      <c r="Q137" s="148">
        <v>0</v>
      </c>
      <c r="R137" s="148">
        <f t="shared" si="12"/>
        <v>0</v>
      </c>
      <c r="S137" s="148">
        <v>0</v>
      </c>
      <c r="T137" s="149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125</v>
      </c>
      <c r="AT137" s="150" t="s">
        <v>123</v>
      </c>
      <c r="AU137" s="150" t="s">
        <v>85</v>
      </c>
      <c r="AY137" s="14" t="s">
        <v>121</v>
      </c>
      <c r="BE137" s="151">
        <f t="shared" si="14"/>
        <v>0</v>
      </c>
      <c r="BF137" s="151">
        <f t="shared" si="15"/>
        <v>0</v>
      </c>
      <c r="BG137" s="151">
        <f t="shared" si="16"/>
        <v>0</v>
      </c>
      <c r="BH137" s="151">
        <f t="shared" si="17"/>
        <v>0</v>
      </c>
      <c r="BI137" s="151">
        <f t="shared" si="18"/>
        <v>0</v>
      </c>
      <c r="BJ137" s="14" t="s">
        <v>18</v>
      </c>
      <c r="BK137" s="151">
        <f t="shared" si="19"/>
        <v>0</v>
      </c>
      <c r="BL137" s="14" t="s">
        <v>125</v>
      </c>
      <c r="BM137" s="150" t="s">
        <v>171</v>
      </c>
    </row>
    <row r="138" spans="1:65" s="12" customFormat="1" ht="22.9" customHeight="1">
      <c r="B138" s="126"/>
      <c r="D138" s="127" t="s">
        <v>75</v>
      </c>
      <c r="E138" s="136" t="s">
        <v>157</v>
      </c>
      <c r="F138" s="136" t="s">
        <v>172</v>
      </c>
      <c r="J138" s="137">
        <f>BK138</f>
        <v>0</v>
      </c>
      <c r="L138" s="126"/>
      <c r="M138" s="130"/>
      <c r="N138" s="131"/>
      <c r="O138" s="131"/>
      <c r="P138" s="132">
        <f>SUM(P139:P140)</f>
        <v>0</v>
      </c>
      <c r="Q138" s="131"/>
      <c r="R138" s="132">
        <f>SUM(R139:R140)</f>
        <v>0</v>
      </c>
      <c r="S138" s="131"/>
      <c r="T138" s="133">
        <f>SUM(T139:T140)</f>
        <v>0</v>
      </c>
      <c r="AR138" s="127" t="s">
        <v>18</v>
      </c>
      <c r="AT138" s="134" t="s">
        <v>75</v>
      </c>
      <c r="AU138" s="134" t="s">
        <v>18</v>
      </c>
      <c r="AY138" s="127" t="s">
        <v>121</v>
      </c>
      <c r="BK138" s="135">
        <f>SUM(BK139:BK140)</f>
        <v>0</v>
      </c>
    </row>
    <row r="139" spans="1:65" s="2" customFormat="1" ht="24.2" customHeight="1">
      <c r="A139" s="26"/>
      <c r="B139" s="138"/>
      <c r="C139" s="139" t="s">
        <v>173</v>
      </c>
      <c r="D139" s="139" t="s">
        <v>123</v>
      </c>
      <c r="E139" s="140" t="s">
        <v>174</v>
      </c>
      <c r="F139" s="156" t="s">
        <v>175</v>
      </c>
      <c r="G139" s="142" t="s">
        <v>146</v>
      </c>
      <c r="H139" s="143">
        <v>130</v>
      </c>
      <c r="I139" s="144">
        <v>0</v>
      </c>
      <c r="J139" s="144">
        <f>ROUND(I139*H139,2)</f>
        <v>0</v>
      </c>
      <c r="K139" s="145"/>
      <c r="L139" s="27"/>
      <c r="M139" s="146" t="s">
        <v>1</v>
      </c>
      <c r="N139" s="147" t="s">
        <v>41</v>
      </c>
      <c r="O139" s="148">
        <v>0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125</v>
      </c>
      <c r="AT139" s="150" t="s">
        <v>123</v>
      </c>
      <c r="AU139" s="150" t="s">
        <v>85</v>
      </c>
      <c r="AY139" s="14" t="s">
        <v>121</v>
      </c>
      <c r="BE139" s="151">
        <f>IF(N139="základní",J139,0)</f>
        <v>0</v>
      </c>
      <c r="BF139" s="151">
        <f>IF(N139="snížená",J139,0)</f>
        <v>0</v>
      </c>
      <c r="BG139" s="151">
        <f>IF(N139="zákl. přenesená",J139,0)</f>
        <v>0</v>
      </c>
      <c r="BH139" s="151">
        <f>IF(N139="sníž. přenesená",J139,0)</f>
        <v>0</v>
      </c>
      <c r="BI139" s="151">
        <f>IF(N139="nulová",J139,0)</f>
        <v>0</v>
      </c>
      <c r="BJ139" s="14" t="s">
        <v>18</v>
      </c>
      <c r="BK139" s="151">
        <f>ROUND(I139*H139,2)</f>
        <v>0</v>
      </c>
      <c r="BL139" s="14" t="s">
        <v>125</v>
      </c>
      <c r="BM139" s="150" t="s">
        <v>176</v>
      </c>
    </row>
    <row r="140" spans="1:65" s="2" customFormat="1" ht="24.2" customHeight="1">
      <c r="A140" s="26"/>
      <c r="B140" s="138"/>
      <c r="C140" s="139" t="s">
        <v>177</v>
      </c>
      <c r="D140" s="139" t="s">
        <v>123</v>
      </c>
      <c r="E140" s="140" t="s">
        <v>178</v>
      </c>
      <c r="F140" s="156" t="s">
        <v>179</v>
      </c>
      <c r="G140" s="142" t="s">
        <v>146</v>
      </c>
      <c r="H140" s="143">
        <v>15</v>
      </c>
      <c r="I140" s="144">
        <v>0</v>
      </c>
      <c r="J140" s="144">
        <f>ROUND(I140*H140,2)</f>
        <v>0</v>
      </c>
      <c r="K140" s="145"/>
      <c r="L140" s="27"/>
      <c r="M140" s="146" t="s">
        <v>1</v>
      </c>
      <c r="N140" s="147" t="s">
        <v>41</v>
      </c>
      <c r="O140" s="148">
        <v>0</v>
      </c>
      <c r="P140" s="148">
        <f>O140*H140</f>
        <v>0</v>
      </c>
      <c r="Q140" s="148">
        <v>0</v>
      </c>
      <c r="R140" s="148">
        <f>Q140*H140</f>
        <v>0</v>
      </c>
      <c r="S140" s="148">
        <v>0</v>
      </c>
      <c r="T140" s="149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125</v>
      </c>
      <c r="AT140" s="150" t="s">
        <v>123</v>
      </c>
      <c r="AU140" s="150" t="s">
        <v>85</v>
      </c>
      <c r="AY140" s="14" t="s">
        <v>121</v>
      </c>
      <c r="BE140" s="151">
        <f>IF(N140="základní",J140,0)</f>
        <v>0</v>
      </c>
      <c r="BF140" s="151">
        <f>IF(N140="snížená",J140,0)</f>
        <v>0</v>
      </c>
      <c r="BG140" s="151">
        <f>IF(N140="zákl. přenesená",J140,0)</f>
        <v>0</v>
      </c>
      <c r="BH140" s="151">
        <f>IF(N140="sníž. přenesená",J140,0)</f>
        <v>0</v>
      </c>
      <c r="BI140" s="151">
        <f>IF(N140="nulová",J140,0)</f>
        <v>0</v>
      </c>
      <c r="BJ140" s="14" t="s">
        <v>18</v>
      </c>
      <c r="BK140" s="151">
        <f>ROUND(I140*H140,2)</f>
        <v>0</v>
      </c>
      <c r="BL140" s="14" t="s">
        <v>125</v>
      </c>
      <c r="BM140" s="150" t="s">
        <v>180</v>
      </c>
    </row>
    <row r="141" spans="1:65" s="12" customFormat="1" ht="22.9" customHeight="1">
      <c r="B141" s="126"/>
      <c r="D141" s="127" t="s">
        <v>75</v>
      </c>
      <c r="E141" s="136" t="s">
        <v>181</v>
      </c>
      <c r="F141" s="136" t="s">
        <v>182</v>
      </c>
      <c r="J141" s="137">
        <f>BK141</f>
        <v>0</v>
      </c>
      <c r="L141" s="126"/>
      <c r="M141" s="130"/>
      <c r="N141" s="131"/>
      <c r="O141" s="131"/>
      <c r="P141" s="132">
        <f>P142</f>
        <v>0</v>
      </c>
      <c r="Q141" s="131"/>
      <c r="R141" s="132">
        <f>R142</f>
        <v>0</v>
      </c>
      <c r="S141" s="131"/>
      <c r="T141" s="133">
        <f>T142</f>
        <v>0</v>
      </c>
      <c r="AR141" s="127" t="s">
        <v>125</v>
      </c>
      <c r="AT141" s="134" t="s">
        <v>75</v>
      </c>
      <c r="AU141" s="134" t="s">
        <v>18</v>
      </c>
      <c r="AY141" s="127" t="s">
        <v>121</v>
      </c>
      <c r="BK141" s="135">
        <f>BK142</f>
        <v>0</v>
      </c>
    </row>
    <row r="142" spans="1:65" s="2" customFormat="1" ht="30.75" customHeight="1">
      <c r="A142" s="26"/>
      <c r="B142" s="138"/>
      <c r="C142" s="139" t="s">
        <v>183</v>
      </c>
      <c r="D142" s="139" t="s">
        <v>123</v>
      </c>
      <c r="E142" s="140" t="s">
        <v>184</v>
      </c>
      <c r="F142" s="141" t="s">
        <v>232</v>
      </c>
      <c r="G142" s="142" t="s">
        <v>186</v>
      </c>
      <c r="H142" s="143">
        <v>24</v>
      </c>
      <c r="I142" s="144">
        <v>0</v>
      </c>
      <c r="J142" s="144">
        <f>ROUND(I142*H142,2)</f>
        <v>0</v>
      </c>
      <c r="K142" s="145"/>
      <c r="L142" s="27"/>
      <c r="M142" s="152" t="s">
        <v>1</v>
      </c>
      <c r="N142" s="153" t="s">
        <v>41</v>
      </c>
      <c r="O142" s="154">
        <v>0</v>
      </c>
      <c r="P142" s="154">
        <f>O142*H142</f>
        <v>0</v>
      </c>
      <c r="Q142" s="154">
        <v>0</v>
      </c>
      <c r="R142" s="154">
        <f>Q142*H142</f>
        <v>0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187</v>
      </c>
      <c r="AT142" s="150" t="s">
        <v>123</v>
      </c>
      <c r="AU142" s="150" t="s">
        <v>85</v>
      </c>
      <c r="AY142" s="14" t="s">
        <v>121</v>
      </c>
      <c r="BE142" s="151">
        <f>IF(N142="základní",J142,0)</f>
        <v>0</v>
      </c>
      <c r="BF142" s="151">
        <f>IF(N142="snížená",J142,0)</f>
        <v>0</v>
      </c>
      <c r="BG142" s="151">
        <f>IF(N142="zákl. přenesená",J142,0)</f>
        <v>0</v>
      </c>
      <c r="BH142" s="151">
        <f>IF(N142="sníž. přenesená",J142,0)</f>
        <v>0</v>
      </c>
      <c r="BI142" s="151">
        <f>IF(N142="nulová",J142,0)</f>
        <v>0</v>
      </c>
      <c r="BJ142" s="14" t="s">
        <v>18</v>
      </c>
      <c r="BK142" s="151">
        <f>ROUND(I142*H142,2)</f>
        <v>0</v>
      </c>
      <c r="BL142" s="14" t="s">
        <v>187</v>
      </c>
      <c r="BM142" s="150" t="s">
        <v>188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1"/>
  <sheetViews>
    <sheetView showGridLines="0" topLeftCell="A102" workbookViewId="0">
      <selection activeCell="I128" sqref="I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178" t="s">
        <v>5</v>
      </c>
      <c r="M2" s="159"/>
      <c r="N2" s="159"/>
      <c r="O2" s="159"/>
      <c r="P2" s="159"/>
      <c r="Q2" s="159"/>
      <c r="R2" s="159"/>
      <c r="S2" s="159"/>
      <c r="T2" s="159"/>
      <c r="U2" s="159"/>
      <c r="V2" s="159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85</v>
      </c>
    </row>
    <row r="4" spans="1:46" s="1" customFormat="1" ht="24.95" customHeight="1">
      <c r="B4" s="17"/>
      <c r="D4" s="18" t="s">
        <v>92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193" t="str">
        <f>'Rekapitulace stavby'!K6</f>
        <v>Hradištko - Chodník VI.etapa</v>
      </c>
      <c r="F7" s="194"/>
      <c r="G7" s="194"/>
      <c r="H7" s="194"/>
      <c r="L7" s="17"/>
    </row>
    <row r="8" spans="1:46" s="2" customFormat="1" ht="12" customHeight="1">
      <c r="A8" s="26"/>
      <c r="B8" s="27"/>
      <c r="C8" s="26"/>
      <c r="D8" s="23" t="s">
        <v>93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9" t="s">
        <v>189</v>
      </c>
      <c r="F9" s="192"/>
      <c r="G9" s="192"/>
      <c r="H9" s="19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19</v>
      </c>
      <c r="E12" s="26"/>
      <c r="F12" s="21" t="s">
        <v>20</v>
      </c>
      <c r="G12" s="26"/>
      <c r="H12" s="26"/>
      <c r="I12" s="23" t="s">
        <v>21</v>
      </c>
      <c r="J12" s="49">
        <f>'Rekapitulace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24</v>
      </c>
      <c r="E14" s="26"/>
      <c r="F14" s="26"/>
      <c r="G14" s="26"/>
      <c r="H14" s="26"/>
      <c r="I14" s="23" t="s">
        <v>25</v>
      </c>
      <c r="J14" s="21" t="str">
        <f>IF('Rekapitulace stavby'!AN10="","",'Rekapitulace stavby'!AN10)</f>
        <v>00241245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Hradištko,252 09 Hradištko, Ve Dvoře 1</v>
      </c>
      <c r="F15" s="26"/>
      <c r="G15" s="26"/>
      <c r="H15" s="26"/>
      <c r="I15" s="23" t="s">
        <v>27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28</v>
      </c>
      <c r="E17" s="26"/>
      <c r="F17" s="26"/>
      <c r="G17" s="26"/>
      <c r="H17" s="26"/>
      <c r="I17" s="23" t="s">
        <v>25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58" t="str">
        <f>'Rekapitulace stavby'!E14</f>
        <v xml:space="preserve"> </v>
      </c>
      <c r="F18" s="158"/>
      <c r="G18" s="158"/>
      <c r="H18" s="158"/>
      <c r="I18" s="23" t="s">
        <v>27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29</v>
      </c>
      <c r="E20" s="26"/>
      <c r="F20" s="26"/>
      <c r="G20" s="26"/>
      <c r="H20" s="26"/>
      <c r="I20" s="23" t="s">
        <v>25</v>
      </c>
      <c r="J20" s="21" t="str">
        <f>IF('Rekapitulace stavby'!AN16="","",'Rekapitulace stavby'!AN16)</f>
        <v>87396521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>Ing. Jiří Sobol, 280 01 Hradešín 29</v>
      </c>
      <c r="F21" s="26"/>
      <c r="G21" s="26"/>
      <c r="H21" s="26"/>
      <c r="I21" s="23" t="s">
        <v>27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33</v>
      </c>
      <c r="E23" s="26"/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34</v>
      </c>
      <c r="F24" s="26"/>
      <c r="G24" s="26"/>
      <c r="H24" s="26"/>
      <c r="I24" s="23" t="s">
        <v>27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61" t="s">
        <v>190</v>
      </c>
      <c r="F27" s="161"/>
      <c r="G27" s="161"/>
      <c r="H27" s="16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36</v>
      </c>
      <c r="E30" s="26"/>
      <c r="F30" s="26"/>
      <c r="G30" s="26"/>
      <c r="H30" s="26"/>
      <c r="I30" s="26"/>
      <c r="J30" s="65">
        <f>ROUND(J120,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38</v>
      </c>
      <c r="G32" s="26"/>
      <c r="H32" s="26"/>
      <c r="I32" s="30" t="s">
        <v>37</v>
      </c>
      <c r="J32" s="30" t="s">
        <v>39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40</v>
      </c>
      <c r="E33" s="23" t="s">
        <v>41</v>
      </c>
      <c r="F33" s="94">
        <f>ROUND((SUM(BE120:BE130)),  2)</f>
        <v>0</v>
      </c>
      <c r="G33" s="26"/>
      <c r="H33" s="26"/>
      <c r="I33" s="95">
        <v>0.21</v>
      </c>
      <c r="J33" s="94">
        <f>ROUND(((SUM(BE120:BE130))*I33),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42</v>
      </c>
      <c r="F34" s="94">
        <f>ROUND((SUM(BF120:BF130)),  2)</f>
        <v>0</v>
      </c>
      <c r="G34" s="26"/>
      <c r="H34" s="26"/>
      <c r="I34" s="95">
        <v>0.15</v>
      </c>
      <c r="J34" s="94">
        <f>ROUND(((SUM(BF120:BF130))*I34),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43</v>
      </c>
      <c r="F35" s="94">
        <f>ROUND((SUM(BG120:BG130)),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44</v>
      </c>
      <c r="F36" s="94">
        <f>ROUND((SUM(BH120:BH130)),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45</v>
      </c>
      <c r="F37" s="94">
        <f>ROUND((SUM(BI120:BI130)),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46</v>
      </c>
      <c r="E39" s="54"/>
      <c r="F39" s="54"/>
      <c r="G39" s="98" t="s">
        <v>47</v>
      </c>
      <c r="H39" s="99" t="s">
        <v>48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49</v>
      </c>
      <c r="E50" s="38"/>
      <c r="F50" s="38"/>
      <c r="G50" s="37" t="s">
        <v>50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51</v>
      </c>
      <c r="E61" s="29"/>
      <c r="F61" s="102" t="s">
        <v>52</v>
      </c>
      <c r="G61" s="39" t="s">
        <v>51</v>
      </c>
      <c r="H61" s="29"/>
      <c r="I61" s="29"/>
      <c r="J61" s="103" t="s">
        <v>52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53</v>
      </c>
      <c r="E65" s="40"/>
      <c r="F65" s="40"/>
      <c r="G65" s="37" t="s">
        <v>54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51</v>
      </c>
      <c r="E76" s="29"/>
      <c r="F76" s="102" t="s">
        <v>52</v>
      </c>
      <c r="G76" s="39" t="s">
        <v>51</v>
      </c>
      <c r="H76" s="29"/>
      <c r="I76" s="29"/>
      <c r="J76" s="103" t="s">
        <v>52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3" t="str">
        <f>E7</f>
        <v>Hradištko - Chodník VI.etapa</v>
      </c>
      <c r="F85" s="194"/>
      <c r="G85" s="194"/>
      <c r="H85" s="19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9" t="str">
        <f>E9</f>
        <v>301 - Odvodnění</v>
      </c>
      <c r="F87" s="192"/>
      <c r="G87" s="192"/>
      <c r="H87" s="19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19</v>
      </c>
      <c r="D89" s="26"/>
      <c r="E89" s="26"/>
      <c r="F89" s="21" t="str">
        <f>F12</f>
        <v xml:space="preserve"> </v>
      </c>
      <c r="G89" s="26"/>
      <c r="H89" s="26"/>
      <c r="I89" s="23" t="s">
        <v>21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customHeight="1">
      <c r="A91" s="26"/>
      <c r="B91" s="27"/>
      <c r="C91" s="23" t="s">
        <v>24</v>
      </c>
      <c r="D91" s="26"/>
      <c r="E91" s="26"/>
      <c r="F91" s="21" t="str">
        <f>E15</f>
        <v>Obec Hradištko,252 09 Hradištko, Ve Dvoře 1</v>
      </c>
      <c r="G91" s="26"/>
      <c r="H91" s="26"/>
      <c r="I91" s="23" t="s">
        <v>29</v>
      </c>
      <c r="J91" s="24" t="str">
        <f>E21</f>
        <v>Ing. Jiří Sobol, 280 01 Hradešín 29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28</v>
      </c>
      <c r="D92" s="26"/>
      <c r="E92" s="26"/>
      <c r="F92" s="21" t="str">
        <f>IF(E18="","",E18)</f>
        <v xml:space="preserve"> </v>
      </c>
      <c r="G92" s="26"/>
      <c r="H92" s="26"/>
      <c r="I92" s="23" t="s">
        <v>33</v>
      </c>
      <c r="J92" s="24" t="str">
        <f>E24</f>
        <v>Ing. Jiří Sobol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96</v>
      </c>
      <c r="D94" s="96"/>
      <c r="E94" s="96"/>
      <c r="F94" s="96"/>
      <c r="G94" s="96"/>
      <c r="H94" s="96"/>
      <c r="I94" s="96"/>
      <c r="J94" s="105" t="s">
        <v>97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98</v>
      </c>
      <c r="D96" s="26"/>
      <c r="E96" s="26"/>
      <c r="F96" s="26"/>
      <c r="G96" s="26"/>
      <c r="H96" s="26"/>
      <c r="I96" s="26"/>
      <c r="J96" s="65">
        <f>J120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99</v>
      </c>
    </row>
    <row r="97" spans="1:31" s="9" customFormat="1" ht="24.95" customHeight="1">
      <c r="B97" s="107"/>
      <c r="D97" s="108" t="s">
        <v>100</v>
      </c>
      <c r="E97" s="109"/>
      <c r="F97" s="109"/>
      <c r="G97" s="109"/>
      <c r="H97" s="109"/>
      <c r="I97" s="109"/>
      <c r="J97" s="110">
        <f>J121</f>
        <v>0</v>
      </c>
      <c r="L97" s="107"/>
    </row>
    <row r="98" spans="1:31" s="10" customFormat="1" ht="19.899999999999999" customHeight="1">
      <c r="B98" s="111"/>
      <c r="D98" s="112" t="s">
        <v>101</v>
      </c>
      <c r="E98" s="113"/>
      <c r="F98" s="113"/>
      <c r="G98" s="113"/>
      <c r="H98" s="113"/>
      <c r="I98" s="113"/>
      <c r="J98" s="114">
        <f>J122</f>
        <v>0</v>
      </c>
      <c r="L98" s="111"/>
    </row>
    <row r="99" spans="1:31" s="10" customFormat="1" ht="19.899999999999999" customHeight="1">
      <c r="B99" s="111"/>
      <c r="D99" s="112" t="s">
        <v>191</v>
      </c>
      <c r="E99" s="113"/>
      <c r="F99" s="113"/>
      <c r="G99" s="113"/>
      <c r="H99" s="113"/>
      <c r="I99" s="113"/>
      <c r="J99" s="114">
        <f>J126</f>
        <v>0</v>
      </c>
      <c r="L99" s="111"/>
    </row>
    <row r="100" spans="1:31" s="10" customFormat="1" ht="19.899999999999999" customHeight="1">
      <c r="B100" s="111"/>
      <c r="D100" s="112" t="s">
        <v>105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106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93" t="str">
        <f>E7</f>
        <v>Hradištko - Chodník VI.etapa</v>
      </c>
      <c r="F110" s="194"/>
      <c r="G110" s="194"/>
      <c r="H110" s="194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93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79" t="str">
        <f>E9</f>
        <v>301 - Odvodnění</v>
      </c>
      <c r="F112" s="192"/>
      <c r="G112" s="192"/>
      <c r="H112" s="192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19</v>
      </c>
      <c r="D114" s="26"/>
      <c r="E114" s="26"/>
      <c r="F114" s="21" t="str">
        <f>F12</f>
        <v xml:space="preserve"> </v>
      </c>
      <c r="G114" s="26"/>
      <c r="H114" s="26"/>
      <c r="I114" s="23" t="s">
        <v>21</v>
      </c>
      <c r="J114" s="49">
        <f>IF(J12="","",J12)</f>
        <v>0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25.7" customHeight="1">
      <c r="A116" s="26"/>
      <c r="B116" s="27"/>
      <c r="C116" s="23" t="s">
        <v>24</v>
      </c>
      <c r="D116" s="26"/>
      <c r="E116" s="26"/>
      <c r="F116" s="21" t="str">
        <f>E15</f>
        <v>Obec Hradištko,252 09 Hradištko, Ve Dvoře 1</v>
      </c>
      <c r="G116" s="26"/>
      <c r="H116" s="26"/>
      <c r="I116" s="23" t="s">
        <v>29</v>
      </c>
      <c r="J116" s="24" t="str">
        <f>E21</f>
        <v>Ing. Jiří Sobol, 280 01 Hradešín 29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28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33</v>
      </c>
      <c r="J117" s="24" t="str">
        <f>E24</f>
        <v>Ing. Jiří Sobol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15"/>
      <c r="B119" s="116"/>
      <c r="C119" s="117" t="s">
        <v>107</v>
      </c>
      <c r="D119" s="118" t="s">
        <v>61</v>
      </c>
      <c r="E119" s="118" t="s">
        <v>57</v>
      </c>
      <c r="F119" s="118" t="s">
        <v>58</v>
      </c>
      <c r="G119" s="118" t="s">
        <v>108</v>
      </c>
      <c r="H119" s="118" t="s">
        <v>109</v>
      </c>
      <c r="I119" s="118" t="s">
        <v>110</v>
      </c>
      <c r="J119" s="119" t="s">
        <v>97</v>
      </c>
      <c r="K119" s="120" t="s">
        <v>111</v>
      </c>
      <c r="L119" s="121"/>
      <c r="M119" s="56" t="s">
        <v>1</v>
      </c>
      <c r="N119" s="57" t="s">
        <v>40</v>
      </c>
      <c r="O119" s="57" t="s">
        <v>112</v>
      </c>
      <c r="P119" s="57" t="s">
        <v>113</v>
      </c>
      <c r="Q119" s="57" t="s">
        <v>114</v>
      </c>
      <c r="R119" s="57" t="s">
        <v>115</v>
      </c>
      <c r="S119" s="57" t="s">
        <v>116</v>
      </c>
      <c r="T119" s="58" t="s">
        <v>117</v>
      </c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</row>
    <row r="120" spans="1:65" s="2" customFormat="1" ht="22.9" customHeight="1">
      <c r="A120" s="26"/>
      <c r="B120" s="27"/>
      <c r="C120" s="63" t="s">
        <v>118</v>
      </c>
      <c r="D120" s="26"/>
      <c r="E120" s="26"/>
      <c r="F120" s="26"/>
      <c r="G120" s="26"/>
      <c r="H120" s="26"/>
      <c r="I120" s="26"/>
      <c r="J120" s="122">
        <f>BK120</f>
        <v>0</v>
      </c>
      <c r="K120" s="26"/>
      <c r="L120" s="27"/>
      <c r="M120" s="59"/>
      <c r="N120" s="50"/>
      <c r="O120" s="60"/>
      <c r="P120" s="123">
        <f>P121</f>
        <v>0</v>
      </c>
      <c r="Q120" s="60"/>
      <c r="R120" s="123">
        <f>R121</f>
        <v>0</v>
      </c>
      <c r="S120" s="60"/>
      <c r="T120" s="124">
        <f>T121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75</v>
      </c>
      <c r="AU120" s="14" t="s">
        <v>99</v>
      </c>
      <c r="BK120" s="125">
        <f>BK121</f>
        <v>0</v>
      </c>
    </row>
    <row r="121" spans="1:65" s="12" customFormat="1" ht="25.9" customHeight="1">
      <c r="B121" s="126"/>
      <c r="D121" s="127" t="s">
        <v>75</v>
      </c>
      <c r="E121" s="128" t="s">
        <v>119</v>
      </c>
      <c r="F121" s="128" t="s">
        <v>120</v>
      </c>
      <c r="J121" s="129">
        <f>BK121</f>
        <v>0</v>
      </c>
      <c r="L121" s="126"/>
      <c r="M121" s="130"/>
      <c r="N121" s="131"/>
      <c r="O121" s="131"/>
      <c r="P121" s="132">
        <f>P122+P126+P129</f>
        <v>0</v>
      </c>
      <c r="Q121" s="131"/>
      <c r="R121" s="132">
        <f>R122+R126+R129</f>
        <v>0</v>
      </c>
      <c r="S121" s="131"/>
      <c r="T121" s="133">
        <f>T122+T126+T129</f>
        <v>0</v>
      </c>
      <c r="AR121" s="127" t="s">
        <v>18</v>
      </c>
      <c r="AT121" s="134" t="s">
        <v>75</v>
      </c>
      <c r="AU121" s="134" t="s">
        <v>76</v>
      </c>
      <c r="AY121" s="127" t="s">
        <v>121</v>
      </c>
      <c r="BK121" s="135">
        <f>BK122+BK126+BK129</f>
        <v>0</v>
      </c>
    </row>
    <row r="122" spans="1:65" s="12" customFormat="1" ht="22.9" customHeight="1">
      <c r="B122" s="126"/>
      <c r="D122" s="127" t="s">
        <v>75</v>
      </c>
      <c r="E122" s="136" t="s">
        <v>18</v>
      </c>
      <c r="F122" s="136" t="s">
        <v>122</v>
      </c>
      <c r="J122" s="137">
        <f>BK122</f>
        <v>0</v>
      </c>
      <c r="L122" s="126"/>
      <c r="M122" s="130"/>
      <c r="N122" s="131"/>
      <c r="O122" s="131"/>
      <c r="P122" s="132">
        <f>SUM(P123:P125)</f>
        <v>0</v>
      </c>
      <c r="Q122" s="131"/>
      <c r="R122" s="132">
        <f>SUM(R123:R125)</f>
        <v>0</v>
      </c>
      <c r="S122" s="131"/>
      <c r="T122" s="133">
        <f>SUM(T123:T125)</f>
        <v>0</v>
      </c>
      <c r="AR122" s="127" t="s">
        <v>18</v>
      </c>
      <c r="AT122" s="134" t="s">
        <v>75</v>
      </c>
      <c r="AU122" s="134" t="s">
        <v>18</v>
      </c>
      <c r="AY122" s="127" t="s">
        <v>121</v>
      </c>
      <c r="BK122" s="135">
        <f>SUM(BK123:BK125)</f>
        <v>0</v>
      </c>
    </row>
    <row r="123" spans="1:65" s="2" customFormat="1" ht="24.2" customHeight="1">
      <c r="A123" s="26"/>
      <c r="B123" s="138"/>
      <c r="C123" s="139" t="s">
        <v>85</v>
      </c>
      <c r="D123" s="139" t="s">
        <v>123</v>
      </c>
      <c r="E123" s="140" t="s">
        <v>126</v>
      </c>
      <c r="F123" s="141" t="s">
        <v>127</v>
      </c>
      <c r="G123" s="142" t="s">
        <v>124</v>
      </c>
      <c r="H123" s="143">
        <v>34</v>
      </c>
      <c r="I123" s="144">
        <v>0</v>
      </c>
      <c r="J123" s="144">
        <f>ROUND(I123*H123,2)</f>
        <v>0</v>
      </c>
      <c r="K123" s="145"/>
      <c r="L123" s="27"/>
      <c r="M123" s="146" t="s">
        <v>1</v>
      </c>
      <c r="N123" s="147" t="s">
        <v>41</v>
      </c>
      <c r="O123" s="148">
        <v>0</v>
      </c>
      <c r="P123" s="148">
        <f>O123*H123</f>
        <v>0</v>
      </c>
      <c r="Q123" s="148">
        <v>0</v>
      </c>
      <c r="R123" s="148">
        <f>Q123*H123</f>
        <v>0</v>
      </c>
      <c r="S123" s="148">
        <v>0</v>
      </c>
      <c r="T123" s="149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125</v>
      </c>
      <c r="AT123" s="150" t="s">
        <v>123</v>
      </c>
      <c r="AU123" s="150" t="s">
        <v>85</v>
      </c>
      <c r="AY123" s="14" t="s">
        <v>121</v>
      </c>
      <c r="BE123" s="151">
        <f>IF(N123="základní",J123,0)</f>
        <v>0</v>
      </c>
      <c r="BF123" s="151">
        <f>IF(N123="snížená",J123,0)</f>
        <v>0</v>
      </c>
      <c r="BG123" s="151">
        <f>IF(N123="zákl. přenesená",J123,0)</f>
        <v>0</v>
      </c>
      <c r="BH123" s="151">
        <f>IF(N123="sníž. přenesená",J123,0)</f>
        <v>0</v>
      </c>
      <c r="BI123" s="151">
        <f>IF(N123="nulová",J123,0)</f>
        <v>0</v>
      </c>
      <c r="BJ123" s="14" t="s">
        <v>18</v>
      </c>
      <c r="BK123" s="151">
        <f>ROUND(I123*H123,2)</f>
        <v>0</v>
      </c>
      <c r="BL123" s="14" t="s">
        <v>125</v>
      </c>
      <c r="BM123" s="150" t="s">
        <v>192</v>
      </c>
    </row>
    <row r="124" spans="1:65" s="2" customFormat="1" ht="24.2" customHeight="1">
      <c r="A124" s="26"/>
      <c r="B124" s="138"/>
      <c r="C124" s="139" t="s">
        <v>125</v>
      </c>
      <c r="D124" s="139" t="s">
        <v>123</v>
      </c>
      <c r="E124" s="140" t="s">
        <v>130</v>
      </c>
      <c r="F124" s="141" t="s">
        <v>131</v>
      </c>
      <c r="G124" s="142" t="s">
        <v>124</v>
      </c>
      <c r="H124" s="143">
        <v>12.5</v>
      </c>
      <c r="I124" s="144">
        <v>0</v>
      </c>
      <c r="J124" s="144">
        <f>ROUND(I124*H124,2)</f>
        <v>0</v>
      </c>
      <c r="K124" s="145"/>
      <c r="L124" s="27"/>
      <c r="M124" s="146" t="s">
        <v>1</v>
      </c>
      <c r="N124" s="147" t="s">
        <v>41</v>
      </c>
      <c r="O124" s="148">
        <v>0</v>
      </c>
      <c r="P124" s="148">
        <f>O124*H124</f>
        <v>0</v>
      </c>
      <c r="Q124" s="148">
        <v>0</v>
      </c>
      <c r="R124" s="148">
        <f>Q124*H124</f>
        <v>0</v>
      </c>
      <c r="S124" s="148">
        <v>0</v>
      </c>
      <c r="T124" s="149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125</v>
      </c>
      <c r="AT124" s="150" t="s">
        <v>123</v>
      </c>
      <c r="AU124" s="150" t="s">
        <v>85</v>
      </c>
      <c r="AY124" s="14" t="s">
        <v>121</v>
      </c>
      <c r="BE124" s="151">
        <f>IF(N124="základní",J124,0)</f>
        <v>0</v>
      </c>
      <c r="BF124" s="151">
        <f>IF(N124="snížená",J124,0)</f>
        <v>0</v>
      </c>
      <c r="BG124" s="151">
        <f>IF(N124="zákl. přenesená",J124,0)</f>
        <v>0</v>
      </c>
      <c r="BH124" s="151">
        <f>IF(N124="sníž. přenesená",J124,0)</f>
        <v>0</v>
      </c>
      <c r="BI124" s="151">
        <f>IF(N124="nulová",J124,0)</f>
        <v>0</v>
      </c>
      <c r="BJ124" s="14" t="s">
        <v>18</v>
      </c>
      <c r="BK124" s="151">
        <f>ROUND(I124*H124,2)</f>
        <v>0</v>
      </c>
      <c r="BL124" s="14" t="s">
        <v>125</v>
      </c>
      <c r="BM124" s="150" t="s">
        <v>193</v>
      </c>
    </row>
    <row r="125" spans="1:65" s="2" customFormat="1" ht="24.2" customHeight="1">
      <c r="A125" s="26"/>
      <c r="B125" s="138"/>
      <c r="C125" s="139" t="s">
        <v>136</v>
      </c>
      <c r="D125" s="139" t="s">
        <v>123</v>
      </c>
      <c r="E125" s="140" t="s">
        <v>194</v>
      </c>
      <c r="F125" s="141" t="s">
        <v>195</v>
      </c>
      <c r="G125" s="142" t="s">
        <v>124</v>
      </c>
      <c r="H125" s="143">
        <v>3.11</v>
      </c>
      <c r="I125" s="144">
        <v>0</v>
      </c>
      <c r="J125" s="144">
        <f>ROUND(I125*H125,2)</f>
        <v>0</v>
      </c>
      <c r="K125" s="145"/>
      <c r="L125" s="27"/>
      <c r="M125" s="146" t="s">
        <v>1</v>
      </c>
      <c r="N125" s="147" t="s">
        <v>41</v>
      </c>
      <c r="O125" s="148">
        <v>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125</v>
      </c>
      <c r="AT125" s="150" t="s">
        <v>123</v>
      </c>
      <c r="AU125" s="150" t="s">
        <v>85</v>
      </c>
      <c r="AY125" s="14" t="s">
        <v>121</v>
      </c>
      <c r="BE125" s="151">
        <f>IF(N125="základní",J125,0)</f>
        <v>0</v>
      </c>
      <c r="BF125" s="151">
        <f>IF(N125="snížená",J125,0)</f>
        <v>0</v>
      </c>
      <c r="BG125" s="151">
        <f>IF(N125="zákl. přenesená",J125,0)</f>
        <v>0</v>
      </c>
      <c r="BH125" s="151">
        <f>IF(N125="sníž. přenesená",J125,0)</f>
        <v>0</v>
      </c>
      <c r="BI125" s="151">
        <f>IF(N125="nulová",J125,0)</f>
        <v>0</v>
      </c>
      <c r="BJ125" s="14" t="s">
        <v>18</v>
      </c>
      <c r="BK125" s="151">
        <f>ROUND(I125*H125,2)</f>
        <v>0</v>
      </c>
      <c r="BL125" s="14" t="s">
        <v>125</v>
      </c>
      <c r="BM125" s="150" t="s">
        <v>196</v>
      </c>
    </row>
    <row r="126" spans="1:65" s="12" customFormat="1" ht="22.9" customHeight="1">
      <c r="B126" s="126"/>
      <c r="D126" s="127" t="s">
        <v>75</v>
      </c>
      <c r="E126" s="136" t="s">
        <v>153</v>
      </c>
      <c r="F126" s="136" t="s">
        <v>197</v>
      </c>
      <c r="J126" s="137">
        <f>BK126</f>
        <v>0</v>
      </c>
      <c r="L126" s="126"/>
      <c r="M126" s="130"/>
      <c r="N126" s="131"/>
      <c r="O126" s="131"/>
      <c r="P126" s="132">
        <f>SUM(P127:P128)</f>
        <v>0</v>
      </c>
      <c r="Q126" s="131"/>
      <c r="R126" s="132">
        <f>SUM(R127:R128)</f>
        <v>0</v>
      </c>
      <c r="S126" s="131"/>
      <c r="T126" s="133">
        <f>SUM(T127:T128)</f>
        <v>0</v>
      </c>
      <c r="AR126" s="127" t="s">
        <v>18</v>
      </c>
      <c r="AT126" s="134" t="s">
        <v>75</v>
      </c>
      <c r="AU126" s="134" t="s">
        <v>18</v>
      </c>
      <c r="AY126" s="127" t="s">
        <v>121</v>
      </c>
      <c r="BK126" s="135">
        <f>SUM(BK127:BK128)</f>
        <v>0</v>
      </c>
    </row>
    <row r="127" spans="1:65" s="2" customFormat="1" ht="14.45" customHeight="1">
      <c r="A127" s="26"/>
      <c r="B127" s="138"/>
      <c r="C127" s="139" t="s">
        <v>153</v>
      </c>
      <c r="D127" s="139" t="s">
        <v>123</v>
      </c>
      <c r="E127" s="140" t="s">
        <v>198</v>
      </c>
      <c r="F127" s="141" t="s">
        <v>199</v>
      </c>
      <c r="G127" s="142" t="s">
        <v>200</v>
      </c>
      <c r="H127" s="143">
        <v>1</v>
      </c>
      <c r="I127" s="144">
        <v>0</v>
      </c>
      <c r="J127" s="144">
        <f>ROUND(I127*H127,2)</f>
        <v>0</v>
      </c>
      <c r="K127" s="145"/>
      <c r="L127" s="27"/>
      <c r="M127" s="146" t="s">
        <v>1</v>
      </c>
      <c r="N127" s="147" t="s">
        <v>41</v>
      </c>
      <c r="O127" s="148">
        <v>0</v>
      </c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125</v>
      </c>
      <c r="AT127" s="150" t="s">
        <v>123</v>
      </c>
      <c r="AU127" s="150" t="s">
        <v>85</v>
      </c>
      <c r="AY127" s="14" t="s">
        <v>121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4" t="s">
        <v>18</v>
      </c>
      <c r="BK127" s="151">
        <f>ROUND(I127*H127,2)</f>
        <v>0</v>
      </c>
      <c r="BL127" s="14" t="s">
        <v>125</v>
      </c>
      <c r="BM127" s="150" t="s">
        <v>201</v>
      </c>
    </row>
    <row r="128" spans="1:65" s="2" customFormat="1" ht="14.45" customHeight="1">
      <c r="A128" s="26"/>
      <c r="B128" s="138"/>
      <c r="C128" s="139" t="s">
        <v>157</v>
      </c>
      <c r="D128" s="139" t="s">
        <v>123</v>
      </c>
      <c r="E128" s="140" t="s">
        <v>202</v>
      </c>
      <c r="F128" s="141" t="s">
        <v>203</v>
      </c>
      <c r="G128" s="142" t="s">
        <v>200</v>
      </c>
      <c r="H128" s="143">
        <v>1</v>
      </c>
      <c r="I128" s="144">
        <v>0</v>
      </c>
      <c r="J128" s="144">
        <f>ROUND(I128*H128,2)</f>
        <v>0</v>
      </c>
      <c r="K128" s="145"/>
      <c r="L128" s="27"/>
      <c r="M128" s="146" t="s">
        <v>1</v>
      </c>
      <c r="N128" s="147" t="s">
        <v>41</v>
      </c>
      <c r="O128" s="148">
        <v>0</v>
      </c>
      <c r="P128" s="148">
        <f>O128*H128</f>
        <v>0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125</v>
      </c>
      <c r="AT128" s="150" t="s">
        <v>123</v>
      </c>
      <c r="AU128" s="150" t="s">
        <v>85</v>
      </c>
      <c r="AY128" s="14" t="s">
        <v>121</v>
      </c>
      <c r="BE128" s="151">
        <f>IF(N128="základní",J128,0)</f>
        <v>0</v>
      </c>
      <c r="BF128" s="151">
        <f>IF(N128="snížená",J128,0)</f>
        <v>0</v>
      </c>
      <c r="BG128" s="151">
        <f>IF(N128="zákl. přenesená",J128,0)</f>
        <v>0</v>
      </c>
      <c r="BH128" s="151">
        <f>IF(N128="sníž. přenesená",J128,0)</f>
        <v>0</v>
      </c>
      <c r="BI128" s="151">
        <f>IF(N128="nulová",J128,0)</f>
        <v>0</v>
      </c>
      <c r="BJ128" s="14" t="s">
        <v>18</v>
      </c>
      <c r="BK128" s="151">
        <f>ROUND(I128*H128,2)</f>
        <v>0</v>
      </c>
      <c r="BL128" s="14" t="s">
        <v>125</v>
      </c>
      <c r="BM128" s="150" t="s">
        <v>204</v>
      </c>
    </row>
    <row r="129" spans="1:65" s="12" customFormat="1" ht="22.9" customHeight="1">
      <c r="B129" s="126"/>
      <c r="D129" s="127" t="s">
        <v>75</v>
      </c>
      <c r="E129" s="136" t="s">
        <v>181</v>
      </c>
      <c r="F129" s="136" t="s">
        <v>182</v>
      </c>
      <c r="J129" s="137">
        <f>BK129</f>
        <v>0</v>
      </c>
      <c r="L129" s="126"/>
      <c r="M129" s="130"/>
      <c r="N129" s="131"/>
      <c r="O129" s="131"/>
      <c r="P129" s="132">
        <f>P130</f>
        <v>0</v>
      </c>
      <c r="Q129" s="131"/>
      <c r="R129" s="132">
        <f>R130</f>
        <v>0</v>
      </c>
      <c r="S129" s="131"/>
      <c r="T129" s="133">
        <f>T130</f>
        <v>0</v>
      </c>
      <c r="AR129" s="127" t="s">
        <v>125</v>
      </c>
      <c r="AT129" s="134" t="s">
        <v>75</v>
      </c>
      <c r="AU129" s="134" t="s">
        <v>18</v>
      </c>
      <c r="AY129" s="127" t="s">
        <v>121</v>
      </c>
      <c r="BK129" s="135">
        <f>BK130</f>
        <v>0</v>
      </c>
    </row>
    <row r="130" spans="1:65" s="2" customFormat="1" ht="14.45" customHeight="1">
      <c r="A130" s="26"/>
      <c r="B130" s="138"/>
      <c r="C130" s="139" t="s">
        <v>168</v>
      </c>
      <c r="D130" s="139" t="s">
        <v>123</v>
      </c>
      <c r="E130" s="140" t="s">
        <v>184</v>
      </c>
      <c r="F130" s="141" t="s">
        <v>185</v>
      </c>
      <c r="G130" s="142" t="s">
        <v>186</v>
      </c>
      <c r="H130" s="143">
        <v>0</v>
      </c>
      <c r="I130" s="144">
        <v>0</v>
      </c>
      <c r="J130" s="144">
        <f>ROUND(I130*H130,2)</f>
        <v>0</v>
      </c>
      <c r="K130" s="145"/>
      <c r="L130" s="27"/>
      <c r="M130" s="152" t="s">
        <v>1</v>
      </c>
      <c r="N130" s="153" t="s">
        <v>41</v>
      </c>
      <c r="O130" s="154">
        <v>0</v>
      </c>
      <c r="P130" s="154">
        <f>O130*H130</f>
        <v>0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187</v>
      </c>
      <c r="AT130" s="150" t="s">
        <v>123</v>
      </c>
      <c r="AU130" s="150" t="s">
        <v>85</v>
      </c>
      <c r="AY130" s="14" t="s">
        <v>121</v>
      </c>
      <c r="BE130" s="151">
        <f>IF(N130="základní",J130,0)</f>
        <v>0</v>
      </c>
      <c r="BF130" s="151">
        <f>IF(N130="snížená",J130,0)</f>
        <v>0</v>
      </c>
      <c r="BG130" s="151">
        <f>IF(N130="zákl. přenesená",J130,0)</f>
        <v>0</v>
      </c>
      <c r="BH130" s="151">
        <f>IF(N130="sníž. přenesená",J130,0)</f>
        <v>0</v>
      </c>
      <c r="BI130" s="151">
        <f>IF(N130="nulová",J130,0)</f>
        <v>0</v>
      </c>
      <c r="BJ130" s="14" t="s">
        <v>18</v>
      </c>
      <c r="BK130" s="151">
        <f>ROUND(I130*H130,2)</f>
        <v>0</v>
      </c>
      <c r="BL130" s="14" t="s">
        <v>187</v>
      </c>
      <c r="BM130" s="150" t="s">
        <v>205</v>
      </c>
    </row>
    <row r="131" spans="1:65" s="2" customFormat="1" ht="6.95" customHeight="1">
      <c r="A131" s="26"/>
      <c r="B131" s="41"/>
      <c r="C131" s="42"/>
      <c r="D131" s="42"/>
      <c r="E131" s="42"/>
      <c r="F131" s="42"/>
      <c r="G131" s="42"/>
      <c r="H131" s="42"/>
      <c r="I131" s="42"/>
      <c r="J131" s="42"/>
      <c r="K131" s="42"/>
      <c r="L131" s="27"/>
      <c r="M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autoFilter ref="C119:K13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6"/>
  <sheetViews>
    <sheetView showGridLines="0" topLeftCell="A100" workbookViewId="0">
      <selection activeCell="I125" sqref="I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178" t="s">
        <v>5</v>
      </c>
      <c r="M2" s="159"/>
      <c r="N2" s="159"/>
      <c r="O2" s="159"/>
      <c r="P2" s="159"/>
      <c r="Q2" s="159"/>
      <c r="R2" s="159"/>
      <c r="S2" s="159"/>
      <c r="T2" s="159"/>
      <c r="U2" s="159"/>
      <c r="V2" s="159"/>
      <c r="AT2" s="14" t="s">
        <v>91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85</v>
      </c>
    </row>
    <row r="4" spans="1:46" s="1" customFormat="1" ht="24.95" customHeight="1">
      <c r="B4" s="17"/>
      <c r="D4" s="18" t="s">
        <v>92</v>
      </c>
      <c r="L4" s="17"/>
      <c r="M4" s="88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14</v>
      </c>
      <c r="L6" s="17"/>
    </row>
    <row r="7" spans="1:46" s="1" customFormat="1" ht="16.5" customHeight="1">
      <c r="B7" s="17"/>
      <c r="E7" s="193" t="str">
        <f>'Rekapitulace stavby'!K6</f>
        <v>Hradištko - Chodník VI.etapa</v>
      </c>
      <c r="F7" s="194"/>
      <c r="G7" s="194"/>
      <c r="H7" s="194"/>
      <c r="L7" s="17"/>
    </row>
    <row r="8" spans="1:46" s="2" customFormat="1" ht="12" customHeight="1">
      <c r="A8" s="26"/>
      <c r="B8" s="27"/>
      <c r="C8" s="26"/>
      <c r="D8" s="23" t="s">
        <v>93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9" t="s">
        <v>206</v>
      </c>
      <c r="F9" s="192"/>
      <c r="G9" s="192"/>
      <c r="H9" s="19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19</v>
      </c>
      <c r="E12" s="26"/>
      <c r="F12" s="21" t="s">
        <v>20</v>
      </c>
      <c r="G12" s="26"/>
      <c r="H12" s="26"/>
      <c r="I12" s="23" t="s">
        <v>21</v>
      </c>
      <c r="J12" s="49">
        <f>'Rekapitulace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24</v>
      </c>
      <c r="E14" s="26"/>
      <c r="F14" s="26"/>
      <c r="G14" s="26"/>
      <c r="H14" s="26"/>
      <c r="I14" s="23" t="s">
        <v>25</v>
      </c>
      <c r="J14" s="21" t="str">
        <f>IF('Rekapitulace stavby'!AN10="","",'Rekapitulace stavby'!AN10)</f>
        <v>00241245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Hradištko,252 09 Hradištko, Ve Dvoře 1</v>
      </c>
      <c r="F15" s="26"/>
      <c r="G15" s="26"/>
      <c r="H15" s="26"/>
      <c r="I15" s="23" t="s">
        <v>27</v>
      </c>
      <c r="J15" s="21" t="str">
        <f>IF('Rekapitulace stavby'!AN11="","",'Rekapitulace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28</v>
      </c>
      <c r="E17" s="26"/>
      <c r="F17" s="26"/>
      <c r="G17" s="26"/>
      <c r="H17" s="26"/>
      <c r="I17" s="23" t="s">
        <v>25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58" t="str">
        <f>'Rekapitulace stavby'!E14</f>
        <v xml:space="preserve"> </v>
      </c>
      <c r="F18" s="158"/>
      <c r="G18" s="158"/>
      <c r="H18" s="158"/>
      <c r="I18" s="23" t="s">
        <v>27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29</v>
      </c>
      <c r="E20" s="26"/>
      <c r="F20" s="26"/>
      <c r="G20" s="26"/>
      <c r="H20" s="26"/>
      <c r="I20" s="23" t="s">
        <v>25</v>
      </c>
      <c r="J20" s="21" t="str">
        <f>IF('Rekapitulace stavby'!AN16="","",'Rekapitulace stavby'!AN16)</f>
        <v>87396521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>Ing. Jiří Sobol, 280 01 Hradešín 29</v>
      </c>
      <c r="F21" s="26"/>
      <c r="G21" s="26"/>
      <c r="H21" s="26"/>
      <c r="I21" s="23" t="s">
        <v>27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33</v>
      </c>
      <c r="E23" s="26"/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34</v>
      </c>
      <c r="F24" s="26"/>
      <c r="G24" s="26"/>
      <c r="H24" s="26"/>
      <c r="I24" s="23" t="s">
        <v>27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61" t="s">
        <v>207</v>
      </c>
      <c r="F27" s="161"/>
      <c r="G27" s="161"/>
      <c r="H27" s="16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36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38</v>
      </c>
      <c r="G32" s="26"/>
      <c r="H32" s="26"/>
      <c r="I32" s="30" t="s">
        <v>37</v>
      </c>
      <c r="J32" s="30" t="s">
        <v>39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40</v>
      </c>
      <c r="E33" s="23" t="s">
        <v>41</v>
      </c>
      <c r="F33" s="94">
        <f>ROUND((SUM(BE117:BE125)),  2)</f>
        <v>0</v>
      </c>
      <c r="G33" s="26"/>
      <c r="H33" s="26"/>
      <c r="I33" s="95">
        <v>0.21</v>
      </c>
      <c r="J33" s="94">
        <f>ROUND(((SUM(BE117:BE125))*I33),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42</v>
      </c>
      <c r="F34" s="94">
        <f>ROUND((SUM(BF117:BF125)),  2)</f>
        <v>0</v>
      </c>
      <c r="G34" s="26"/>
      <c r="H34" s="26"/>
      <c r="I34" s="95">
        <v>0.15</v>
      </c>
      <c r="J34" s="94">
        <f>ROUND(((SUM(BF117:BF125))*I34),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43</v>
      </c>
      <c r="F35" s="94">
        <f>ROUND((SUM(BG117:BG125)),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44</v>
      </c>
      <c r="F36" s="94">
        <f>ROUND((SUM(BH117:BH125)),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45</v>
      </c>
      <c r="F37" s="94">
        <f>ROUND((SUM(BI117:BI125)),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46</v>
      </c>
      <c r="E39" s="54"/>
      <c r="F39" s="54"/>
      <c r="G39" s="98" t="s">
        <v>47</v>
      </c>
      <c r="H39" s="99" t="s">
        <v>48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49</v>
      </c>
      <c r="E50" s="38"/>
      <c r="F50" s="38"/>
      <c r="G50" s="37" t="s">
        <v>50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51</v>
      </c>
      <c r="E61" s="29"/>
      <c r="F61" s="102" t="s">
        <v>52</v>
      </c>
      <c r="G61" s="39" t="s">
        <v>51</v>
      </c>
      <c r="H61" s="29"/>
      <c r="I61" s="29"/>
      <c r="J61" s="103" t="s">
        <v>52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53</v>
      </c>
      <c r="E65" s="40"/>
      <c r="F65" s="40"/>
      <c r="G65" s="37" t="s">
        <v>54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51</v>
      </c>
      <c r="E76" s="29"/>
      <c r="F76" s="102" t="s">
        <v>52</v>
      </c>
      <c r="G76" s="39" t="s">
        <v>51</v>
      </c>
      <c r="H76" s="29"/>
      <c r="I76" s="29"/>
      <c r="J76" s="103" t="s">
        <v>52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3" t="str">
        <f>E7</f>
        <v>Hradištko - Chodník VI.etapa</v>
      </c>
      <c r="F85" s="194"/>
      <c r="G85" s="194"/>
      <c r="H85" s="19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9" t="str">
        <f>E9</f>
        <v>00 - Vedlejší a ostatní náklady</v>
      </c>
      <c r="F87" s="192"/>
      <c r="G87" s="192"/>
      <c r="H87" s="19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19</v>
      </c>
      <c r="D89" s="26"/>
      <c r="E89" s="26"/>
      <c r="F89" s="21" t="str">
        <f>F12</f>
        <v xml:space="preserve"> </v>
      </c>
      <c r="G89" s="26"/>
      <c r="H89" s="26"/>
      <c r="I89" s="23" t="s">
        <v>21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customHeight="1">
      <c r="A91" s="26"/>
      <c r="B91" s="27"/>
      <c r="C91" s="23" t="s">
        <v>24</v>
      </c>
      <c r="D91" s="26"/>
      <c r="E91" s="26"/>
      <c r="F91" s="21" t="str">
        <f>E15</f>
        <v>Obec Hradištko,252 09 Hradištko, Ve Dvoře 1</v>
      </c>
      <c r="G91" s="26"/>
      <c r="H91" s="26"/>
      <c r="I91" s="23" t="s">
        <v>29</v>
      </c>
      <c r="J91" s="24" t="str">
        <f>E21</f>
        <v>Ing. Jiří Sobol, 280 01 Hradešín 29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28</v>
      </c>
      <c r="D92" s="26"/>
      <c r="E92" s="26"/>
      <c r="F92" s="21" t="str">
        <f>IF(E18="","",E18)</f>
        <v xml:space="preserve"> </v>
      </c>
      <c r="G92" s="26"/>
      <c r="H92" s="26"/>
      <c r="I92" s="23" t="s">
        <v>33</v>
      </c>
      <c r="J92" s="24" t="str">
        <f>E24</f>
        <v>Ing. Jiří Sobol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96</v>
      </c>
      <c r="D94" s="96"/>
      <c r="E94" s="96"/>
      <c r="F94" s="96"/>
      <c r="G94" s="96"/>
      <c r="H94" s="96"/>
      <c r="I94" s="96"/>
      <c r="J94" s="105" t="s">
        <v>97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98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99</v>
      </c>
    </row>
    <row r="97" spans="1:31" s="9" customFormat="1" ht="24.95" customHeight="1">
      <c r="B97" s="107"/>
      <c r="D97" s="108" t="s">
        <v>208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5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5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5" customHeight="1">
      <c r="A104" s="26"/>
      <c r="B104" s="27"/>
      <c r="C104" s="18" t="s">
        <v>106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14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193" t="str">
        <f>E7</f>
        <v>Hradištko - Chodník VI.etapa</v>
      </c>
      <c r="F107" s="194"/>
      <c r="G107" s="194"/>
      <c r="H107" s="194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93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179" t="str">
        <f>E9</f>
        <v>00 - Vedlejší a ostatní náklady</v>
      </c>
      <c r="F109" s="192"/>
      <c r="G109" s="192"/>
      <c r="H109" s="192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19</v>
      </c>
      <c r="D111" s="26"/>
      <c r="E111" s="26"/>
      <c r="F111" s="21" t="str">
        <f>F12</f>
        <v xml:space="preserve"> </v>
      </c>
      <c r="G111" s="26"/>
      <c r="H111" s="26"/>
      <c r="I111" s="23" t="s">
        <v>21</v>
      </c>
      <c r="J111" s="49">
        <f>IF(J12="","",J12)</f>
        <v>0</v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5.7" customHeight="1">
      <c r="A113" s="26"/>
      <c r="B113" s="27"/>
      <c r="C113" s="23" t="s">
        <v>24</v>
      </c>
      <c r="D113" s="26"/>
      <c r="E113" s="26"/>
      <c r="F113" s="21" t="str">
        <f>E15</f>
        <v>Obec Hradištko,252 09 Hradištko, Ve Dvoře 1</v>
      </c>
      <c r="G113" s="26"/>
      <c r="H113" s="26"/>
      <c r="I113" s="23" t="s">
        <v>29</v>
      </c>
      <c r="J113" s="24" t="str">
        <f>E21</f>
        <v>Ing. Jiří Sobol, 280 01 Hradešín 29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28</v>
      </c>
      <c r="D114" s="26"/>
      <c r="E114" s="26"/>
      <c r="F114" s="21" t="str">
        <f>IF(E18="","",E18)</f>
        <v xml:space="preserve"> </v>
      </c>
      <c r="G114" s="26"/>
      <c r="H114" s="26"/>
      <c r="I114" s="23" t="s">
        <v>33</v>
      </c>
      <c r="J114" s="24" t="str">
        <f>E24</f>
        <v>Ing. Jiří Sobol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107</v>
      </c>
      <c r="D116" s="118" t="s">
        <v>61</v>
      </c>
      <c r="E116" s="118" t="s">
        <v>57</v>
      </c>
      <c r="F116" s="118" t="s">
        <v>58</v>
      </c>
      <c r="G116" s="118" t="s">
        <v>108</v>
      </c>
      <c r="H116" s="118" t="s">
        <v>109</v>
      </c>
      <c r="I116" s="118" t="s">
        <v>110</v>
      </c>
      <c r="J116" s="119" t="s">
        <v>97</v>
      </c>
      <c r="K116" s="120" t="s">
        <v>111</v>
      </c>
      <c r="L116" s="121"/>
      <c r="M116" s="56" t="s">
        <v>1</v>
      </c>
      <c r="N116" s="57" t="s">
        <v>40</v>
      </c>
      <c r="O116" s="57" t="s">
        <v>112</v>
      </c>
      <c r="P116" s="57" t="s">
        <v>113</v>
      </c>
      <c r="Q116" s="57" t="s">
        <v>114</v>
      </c>
      <c r="R116" s="57" t="s">
        <v>115</v>
      </c>
      <c r="S116" s="57" t="s">
        <v>116</v>
      </c>
      <c r="T116" s="58" t="s">
        <v>117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" customHeight="1">
      <c r="A117" s="26"/>
      <c r="B117" s="27"/>
      <c r="C117" s="63" t="s">
        <v>118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75</v>
      </c>
      <c r="AU117" s="14" t="s">
        <v>99</v>
      </c>
      <c r="BK117" s="125">
        <f>BK118</f>
        <v>0</v>
      </c>
    </row>
    <row r="118" spans="1:65" s="12" customFormat="1" ht="25.9" customHeight="1">
      <c r="B118" s="126"/>
      <c r="D118" s="127" t="s">
        <v>75</v>
      </c>
      <c r="E118" s="128" t="s">
        <v>181</v>
      </c>
      <c r="F118" s="128" t="s">
        <v>182</v>
      </c>
      <c r="J118" s="129">
        <f>BK118</f>
        <v>0</v>
      </c>
      <c r="L118" s="126"/>
      <c r="M118" s="130"/>
      <c r="N118" s="131"/>
      <c r="O118" s="131"/>
      <c r="P118" s="132">
        <f>SUM(P119:P125)</f>
        <v>0</v>
      </c>
      <c r="Q118" s="131"/>
      <c r="R118" s="132">
        <f>SUM(R119:R125)</f>
        <v>0</v>
      </c>
      <c r="S118" s="131"/>
      <c r="T118" s="133">
        <f>SUM(T119:T125)</f>
        <v>0</v>
      </c>
      <c r="AR118" s="127" t="s">
        <v>125</v>
      </c>
      <c r="AT118" s="134" t="s">
        <v>75</v>
      </c>
      <c r="AU118" s="134" t="s">
        <v>76</v>
      </c>
      <c r="AY118" s="127" t="s">
        <v>121</v>
      </c>
      <c r="BK118" s="135">
        <f>SUM(BK119:BK125)</f>
        <v>0</v>
      </c>
    </row>
    <row r="119" spans="1:65" s="2" customFormat="1" ht="24.2" customHeight="1">
      <c r="A119" s="26"/>
      <c r="B119" s="138"/>
      <c r="C119" s="139" t="s">
        <v>18</v>
      </c>
      <c r="D119" s="139" t="s">
        <v>123</v>
      </c>
      <c r="E119" s="140" t="s">
        <v>209</v>
      </c>
      <c r="F119" s="141" t="s">
        <v>210</v>
      </c>
      <c r="G119" s="142" t="s">
        <v>211</v>
      </c>
      <c r="H119" s="143">
        <v>1</v>
      </c>
      <c r="I119" s="144">
        <v>0</v>
      </c>
      <c r="J119" s="144">
        <f t="shared" ref="J119:J125" si="0">ROUND(I119*H119,2)</f>
        <v>0</v>
      </c>
      <c r="K119" s="145"/>
      <c r="L119" s="27"/>
      <c r="M119" s="146" t="s">
        <v>1</v>
      </c>
      <c r="N119" s="147" t="s">
        <v>41</v>
      </c>
      <c r="O119" s="148">
        <v>0</v>
      </c>
      <c r="P119" s="148">
        <f t="shared" ref="P119:P125" si="1">O119*H119</f>
        <v>0</v>
      </c>
      <c r="Q119" s="148">
        <v>0</v>
      </c>
      <c r="R119" s="148">
        <f t="shared" ref="R119:R125" si="2">Q119*H119</f>
        <v>0</v>
      </c>
      <c r="S119" s="148">
        <v>0</v>
      </c>
      <c r="T119" s="149">
        <f t="shared" ref="T119:T125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187</v>
      </c>
      <c r="AT119" s="150" t="s">
        <v>123</v>
      </c>
      <c r="AU119" s="150" t="s">
        <v>18</v>
      </c>
      <c r="AY119" s="14" t="s">
        <v>121</v>
      </c>
      <c r="BE119" s="151">
        <f t="shared" ref="BE119:BE125" si="4">IF(N119="základní",J119,0)</f>
        <v>0</v>
      </c>
      <c r="BF119" s="151">
        <f t="shared" ref="BF119:BF125" si="5">IF(N119="snížená",J119,0)</f>
        <v>0</v>
      </c>
      <c r="BG119" s="151">
        <f t="shared" ref="BG119:BG125" si="6">IF(N119="zákl. přenesená",J119,0)</f>
        <v>0</v>
      </c>
      <c r="BH119" s="151">
        <f t="shared" ref="BH119:BH125" si="7">IF(N119="sníž. přenesená",J119,0)</f>
        <v>0</v>
      </c>
      <c r="BI119" s="151">
        <f t="shared" ref="BI119:BI125" si="8">IF(N119="nulová",J119,0)</f>
        <v>0</v>
      </c>
      <c r="BJ119" s="14" t="s">
        <v>18</v>
      </c>
      <c r="BK119" s="151">
        <f t="shared" ref="BK119:BK125" si="9">ROUND(I119*H119,2)</f>
        <v>0</v>
      </c>
      <c r="BL119" s="14" t="s">
        <v>187</v>
      </c>
      <c r="BM119" s="150" t="s">
        <v>212</v>
      </c>
    </row>
    <row r="120" spans="1:65" s="2" customFormat="1" ht="24.2" customHeight="1">
      <c r="A120" s="26"/>
      <c r="B120" s="138"/>
      <c r="C120" s="139" t="s">
        <v>85</v>
      </c>
      <c r="D120" s="139" t="s">
        <v>123</v>
      </c>
      <c r="E120" s="140" t="s">
        <v>213</v>
      </c>
      <c r="F120" s="141" t="s">
        <v>214</v>
      </c>
      <c r="G120" s="142" t="s">
        <v>211</v>
      </c>
      <c r="H120" s="143">
        <v>1</v>
      </c>
      <c r="I120" s="144">
        <v>0</v>
      </c>
      <c r="J120" s="144">
        <f t="shared" si="0"/>
        <v>0</v>
      </c>
      <c r="K120" s="145"/>
      <c r="L120" s="27"/>
      <c r="M120" s="146" t="s">
        <v>1</v>
      </c>
      <c r="N120" s="147" t="s">
        <v>41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187</v>
      </c>
      <c r="AT120" s="150" t="s">
        <v>123</v>
      </c>
      <c r="AU120" s="150" t="s">
        <v>18</v>
      </c>
      <c r="AY120" s="14" t="s">
        <v>121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18</v>
      </c>
      <c r="BK120" s="151">
        <f t="shared" si="9"/>
        <v>0</v>
      </c>
      <c r="BL120" s="14" t="s">
        <v>187</v>
      </c>
      <c r="BM120" s="150" t="s">
        <v>215</v>
      </c>
    </row>
    <row r="121" spans="1:65" s="2" customFormat="1" ht="14.45" customHeight="1">
      <c r="A121" s="26"/>
      <c r="B121" s="138"/>
      <c r="C121" s="139" t="s">
        <v>129</v>
      </c>
      <c r="D121" s="139" t="s">
        <v>123</v>
      </c>
      <c r="E121" s="140" t="s">
        <v>216</v>
      </c>
      <c r="F121" s="141" t="s">
        <v>217</v>
      </c>
      <c r="G121" s="142" t="s">
        <v>218</v>
      </c>
      <c r="H121" s="143">
        <v>1</v>
      </c>
      <c r="I121" s="144">
        <v>0</v>
      </c>
      <c r="J121" s="144">
        <f t="shared" si="0"/>
        <v>0</v>
      </c>
      <c r="K121" s="145"/>
      <c r="L121" s="27"/>
      <c r="M121" s="146" t="s">
        <v>1</v>
      </c>
      <c r="N121" s="147" t="s">
        <v>41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187</v>
      </c>
      <c r="AT121" s="150" t="s">
        <v>123</v>
      </c>
      <c r="AU121" s="150" t="s">
        <v>18</v>
      </c>
      <c r="AY121" s="14" t="s">
        <v>121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18</v>
      </c>
      <c r="BK121" s="151">
        <f t="shared" si="9"/>
        <v>0</v>
      </c>
      <c r="BL121" s="14" t="s">
        <v>187</v>
      </c>
      <c r="BM121" s="150" t="s">
        <v>219</v>
      </c>
    </row>
    <row r="122" spans="1:65" s="2" customFormat="1" ht="14.45" customHeight="1">
      <c r="A122" s="26"/>
      <c r="B122" s="138"/>
      <c r="C122" s="139" t="s">
        <v>125</v>
      </c>
      <c r="D122" s="139" t="s">
        <v>123</v>
      </c>
      <c r="E122" s="140" t="s">
        <v>220</v>
      </c>
      <c r="F122" s="141" t="s">
        <v>221</v>
      </c>
      <c r="G122" s="142" t="s">
        <v>218</v>
      </c>
      <c r="H122" s="143">
        <v>1</v>
      </c>
      <c r="I122" s="144">
        <v>0</v>
      </c>
      <c r="J122" s="144">
        <f t="shared" si="0"/>
        <v>0</v>
      </c>
      <c r="K122" s="145"/>
      <c r="L122" s="27"/>
      <c r="M122" s="146" t="s">
        <v>1</v>
      </c>
      <c r="N122" s="147" t="s">
        <v>41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187</v>
      </c>
      <c r="AT122" s="150" t="s">
        <v>123</v>
      </c>
      <c r="AU122" s="150" t="s">
        <v>18</v>
      </c>
      <c r="AY122" s="14" t="s">
        <v>121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18</v>
      </c>
      <c r="BK122" s="151">
        <f t="shared" si="9"/>
        <v>0</v>
      </c>
      <c r="BL122" s="14" t="s">
        <v>187</v>
      </c>
      <c r="BM122" s="150" t="s">
        <v>222</v>
      </c>
    </row>
    <row r="123" spans="1:65" s="2" customFormat="1" ht="24.2" customHeight="1">
      <c r="A123" s="26"/>
      <c r="B123" s="138"/>
      <c r="C123" s="139" t="s">
        <v>136</v>
      </c>
      <c r="D123" s="139" t="s">
        <v>123</v>
      </c>
      <c r="E123" s="140" t="s">
        <v>223</v>
      </c>
      <c r="F123" s="141" t="s">
        <v>224</v>
      </c>
      <c r="G123" s="142" t="s">
        <v>211</v>
      </c>
      <c r="H123" s="143">
        <v>1</v>
      </c>
      <c r="I123" s="144">
        <v>0</v>
      </c>
      <c r="J123" s="144">
        <f t="shared" si="0"/>
        <v>0</v>
      </c>
      <c r="K123" s="145"/>
      <c r="L123" s="27"/>
      <c r="M123" s="146" t="s">
        <v>1</v>
      </c>
      <c r="N123" s="147" t="s">
        <v>41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187</v>
      </c>
      <c r="AT123" s="150" t="s">
        <v>123</v>
      </c>
      <c r="AU123" s="150" t="s">
        <v>18</v>
      </c>
      <c r="AY123" s="14" t="s">
        <v>121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18</v>
      </c>
      <c r="BK123" s="151">
        <f t="shared" si="9"/>
        <v>0</v>
      </c>
      <c r="BL123" s="14" t="s">
        <v>187</v>
      </c>
      <c r="BM123" s="150" t="s">
        <v>225</v>
      </c>
    </row>
    <row r="124" spans="1:65" s="2" customFormat="1" ht="14.45" customHeight="1">
      <c r="A124" s="26"/>
      <c r="B124" s="138"/>
      <c r="C124" s="139" t="s">
        <v>140</v>
      </c>
      <c r="D124" s="139" t="s">
        <v>123</v>
      </c>
      <c r="E124" s="140" t="s">
        <v>226</v>
      </c>
      <c r="F124" s="141" t="s">
        <v>227</v>
      </c>
      <c r="G124" s="142" t="s">
        <v>200</v>
      </c>
      <c r="H124" s="143">
        <v>2</v>
      </c>
      <c r="I124" s="144">
        <v>0</v>
      </c>
      <c r="J124" s="144">
        <f t="shared" si="0"/>
        <v>0</v>
      </c>
      <c r="K124" s="145"/>
      <c r="L124" s="27"/>
      <c r="M124" s="146" t="s">
        <v>1</v>
      </c>
      <c r="N124" s="147" t="s">
        <v>41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187</v>
      </c>
      <c r="AT124" s="150" t="s">
        <v>123</v>
      </c>
      <c r="AU124" s="150" t="s">
        <v>18</v>
      </c>
      <c r="AY124" s="14" t="s">
        <v>121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18</v>
      </c>
      <c r="BK124" s="151">
        <f t="shared" si="9"/>
        <v>0</v>
      </c>
      <c r="BL124" s="14" t="s">
        <v>187</v>
      </c>
      <c r="BM124" s="150" t="s">
        <v>228</v>
      </c>
    </row>
    <row r="125" spans="1:65" s="2" customFormat="1" ht="24.2" customHeight="1">
      <c r="A125" s="26"/>
      <c r="B125" s="138"/>
      <c r="C125" s="139" t="s">
        <v>149</v>
      </c>
      <c r="D125" s="139" t="s">
        <v>123</v>
      </c>
      <c r="E125" s="140" t="s">
        <v>229</v>
      </c>
      <c r="F125" s="141" t="s">
        <v>230</v>
      </c>
      <c r="G125" s="142" t="s">
        <v>211</v>
      </c>
      <c r="H125" s="143">
        <v>1</v>
      </c>
      <c r="I125" s="144">
        <v>0</v>
      </c>
      <c r="J125" s="144">
        <f t="shared" si="0"/>
        <v>0</v>
      </c>
      <c r="K125" s="145"/>
      <c r="L125" s="27"/>
      <c r="M125" s="152" t="s">
        <v>1</v>
      </c>
      <c r="N125" s="153" t="s">
        <v>41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187</v>
      </c>
      <c r="AT125" s="150" t="s">
        <v>123</v>
      </c>
      <c r="AU125" s="150" t="s">
        <v>18</v>
      </c>
      <c r="AY125" s="14" t="s">
        <v>121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18</v>
      </c>
      <c r="BK125" s="151">
        <f t="shared" si="9"/>
        <v>0</v>
      </c>
      <c r="BL125" s="14" t="s">
        <v>187</v>
      </c>
      <c r="BM125" s="150" t="s">
        <v>231</v>
      </c>
    </row>
    <row r="126" spans="1:65" s="2" customFormat="1" ht="6.95" customHeight="1">
      <c r="A126" s="26"/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27"/>
      <c r="M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</sheetData>
  <autoFilter ref="C116:K125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102 - Chodník</vt:lpstr>
      <vt:lpstr>301 - Odvodnění</vt:lpstr>
      <vt:lpstr>00 - Vedlejší a ostatní n...</vt:lpstr>
      <vt:lpstr>'00 - Vedlejší a ostatní n...'!Názvy_tisku</vt:lpstr>
      <vt:lpstr>'102 - Chodník'!Názvy_tisku</vt:lpstr>
      <vt:lpstr>'301 - Odvodnění'!Názvy_tisku</vt:lpstr>
      <vt:lpstr>'Rekapitulace stavby'!Názvy_tisku</vt:lpstr>
      <vt:lpstr>'00 - Vedlejší a ostatní n...'!Oblast_tisku</vt:lpstr>
      <vt:lpstr>'102 - Chodník'!Oblast_tisku</vt:lpstr>
      <vt:lpstr>'301 - Odvodnění'!Oblast_tisku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Sobol</dc:creator>
  <cp:lastModifiedBy>Zbyšek Čelikovský</cp:lastModifiedBy>
  <dcterms:created xsi:type="dcterms:W3CDTF">2021-05-26T06:16:31Z</dcterms:created>
  <dcterms:modified xsi:type="dcterms:W3CDTF">2021-08-02T07:30:06Z</dcterms:modified>
</cp:coreProperties>
</file>